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USER\Documents\GitHub\equity-research\outputs\models\"/>
    </mc:Choice>
  </mc:AlternateContent>
  <xr:revisionPtr revIDLastSave="0" documentId="13_ncr:1_{5328ED18-5052-42E0-B38A-FCB4CBC33690}" xr6:coauthVersionLast="47" xr6:coauthVersionMax="47" xr10:uidLastSave="{00000000-0000-0000-0000-000000000000}"/>
  <bookViews>
    <workbookView xWindow="-38520" yWindow="-240" windowWidth="38640" windowHeight="21120" xr2:uid="{00000000-000D-0000-FFFF-FFFF00000000}"/>
  </bookViews>
  <sheets>
    <sheet name="financials" sheetId="1" r:id="rId1"/>
    <sheet name="_reported" sheetId="2" r:id="rId2"/>
    <sheet name="inputs" sheetId="3" r:id="rId3"/>
  </sheets>
  <definedNames>
    <definedName name="FYE">inputs!$F$7</definedName>
    <definedName name="name">inputs!$F$3</definedName>
    <definedName name="subheader">inputs!$F$5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03" i="1" l="1"/>
  <c r="AC203" i="1" s="1"/>
  <c r="AD203" i="1" s="1"/>
  <c r="AE203" i="1" s="1"/>
  <c r="AF203" i="1" s="1"/>
  <c r="AG203" i="1" s="1"/>
  <c r="AH203" i="1" s="1"/>
  <c r="AP203" i="1" s="1"/>
  <c r="AQ203" i="1" s="1"/>
  <c r="AR203" i="1" s="1"/>
  <c r="AS203" i="1" s="1"/>
  <c r="AO200" i="1"/>
  <c r="AP196" i="1"/>
  <c r="AO196" i="1"/>
  <c r="AN194" i="1"/>
  <c r="AM194" i="1"/>
  <c r="P194" i="1"/>
  <c r="O194" i="1"/>
  <c r="N194" i="1"/>
  <c r="G194" i="1"/>
  <c r="AN193" i="1"/>
  <c r="AM193" i="1"/>
  <c r="AL193" i="1"/>
  <c r="AL194" i="1" s="1"/>
  <c r="AK193" i="1"/>
  <c r="AK194" i="1" s="1"/>
  <c r="AJ193" i="1"/>
  <c r="AJ194" i="1" s="1"/>
  <c r="AA193" i="1"/>
  <c r="AA194" i="1" s="1"/>
  <c r="Z193" i="1"/>
  <c r="Z194" i="1" s="1"/>
  <c r="Y193" i="1"/>
  <c r="Y194" i="1" s="1"/>
  <c r="X193" i="1"/>
  <c r="X194" i="1" s="1"/>
  <c r="W193" i="1"/>
  <c r="W194" i="1" s="1"/>
  <c r="V193" i="1"/>
  <c r="V194" i="1" s="1"/>
  <c r="U193" i="1"/>
  <c r="U194" i="1" s="1"/>
  <c r="T193" i="1"/>
  <c r="T194" i="1" s="1"/>
  <c r="S193" i="1"/>
  <c r="S194" i="1" s="1"/>
  <c r="R193" i="1"/>
  <c r="R194" i="1" s="1"/>
  <c r="Q193" i="1"/>
  <c r="Q194" i="1" s="1"/>
  <c r="P193" i="1"/>
  <c r="O193" i="1"/>
  <c r="N193" i="1"/>
  <c r="M193" i="1"/>
  <c r="M194" i="1" s="1"/>
  <c r="L193" i="1"/>
  <c r="L194" i="1" s="1"/>
  <c r="K193" i="1"/>
  <c r="K194" i="1" s="1"/>
  <c r="J193" i="1"/>
  <c r="J194" i="1" s="1"/>
  <c r="I193" i="1"/>
  <c r="I194" i="1" s="1"/>
  <c r="H193" i="1"/>
  <c r="H194" i="1" s="1"/>
  <c r="G193" i="1"/>
  <c r="AP192" i="1"/>
  <c r="AO192" i="1"/>
  <c r="AE191" i="1"/>
  <c r="AD191" i="1"/>
  <c r="AH191" i="1" s="1"/>
  <c r="AC191" i="1"/>
  <c r="AG191" i="1" s="1"/>
  <c r="AB191" i="1"/>
  <c r="AP190" i="1"/>
  <c r="AO190" i="1"/>
  <c r="AP188" i="1"/>
  <c r="AO188" i="1"/>
  <c r="AP187" i="1"/>
  <c r="AO187" i="1"/>
  <c r="AP186" i="1"/>
  <c r="AO186" i="1"/>
  <c r="AN184" i="1"/>
  <c r="S184" i="1"/>
  <c r="R184" i="1"/>
  <c r="Q184" i="1"/>
  <c r="P184" i="1"/>
  <c r="AN183" i="1"/>
  <c r="AM183" i="1"/>
  <c r="AM184" i="1" s="1"/>
  <c r="AL183" i="1"/>
  <c r="AL184" i="1" s="1"/>
  <c r="AK183" i="1"/>
  <c r="AK184" i="1" s="1"/>
  <c r="AJ183" i="1"/>
  <c r="AJ184" i="1" s="1"/>
  <c r="AA183" i="1"/>
  <c r="AA184" i="1" s="1"/>
  <c r="Z183" i="1"/>
  <c r="Z184" i="1" s="1"/>
  <c r="Y183" i="1"/>
  <c r="Y184" i="1" s="1"/>
  <c r="X183" i="1"/>
  <c r="X184" i="1" s="1"/>
  <c r="W183" i="1"/>
  <c r="W184" i="1" s="1"/>
  <c r="V183" i="1"/>
  <c r="V184" i="1" s="1"/>
  <c r="U183" i="1"/>
  <c r="U184" i="1" s="1"/>
  <c r="T183" i="1"/>
  <c r="T184" i="1" s="1"/>
  <c r="S183" i="1"/>
  <c r="R183" i="1"/>
  <c r="Q183" i="1"/>
  <c r="P183" i="1"/>
  <c r="O183" i="1"/>
  <c r="O184" i="1" s="1"/>
  <c r="N183" i="1"/>
  <c r="N184" i="1" s="1"/>
  <c r="M183" i="1"/>
  <c r="M184" i="1" s="1"/>
  <c r="L183" i="1"/>
  <c r="L184" i="1" s="1"/>
  <c r="K183" i="1"/>
  <c r="K184" i="1" s="1"/>
  <c r="J183" i="1"/>
  <c r="J184" i="1" s="1"/>
  <c r="I183" i="1"/>
  <c r="I184" i="1" s="1"/>
  <c r="H183" i="1"/>
  <c r="H184" i="1" s="1"/>
  <c r="G183" i="1"/>
  <c r="G184" i="1" s="1"/>
  <c r="AP182" i="1"/>
  <c r="AO182" i="1"/>
  <c r="AP181" i="1"/>
  <c r="AO181" i="1"/>
  <c r="AP180" i="1"/>
  <c r="AO180" i="1"/>
  <c r="AP179" i="1"/>
  <c r="AO179" i="1"/>
  <c r="AP178" i="1"/>
  <c r="AO178" i="1"/>
  <c r="AP177" i="1"/>
  <c r="AO177" i="1"/>
  <c r="AP164" i="1"/>
  <c r="AO164" i="1"/>
  <c r="AP163" i="1"/>
  <c r="AO163" i="1"/>
  <c r="AP162" i="1"/>
  <c r="AO162" i="1"/>
  <c r="AB160" i="1"/>
  <c r="AN152" i="1"/>
  <c r="AM152" i="1"/>
  <c r="AL152" i="1"/>
  <c r="AK152" i="1"/>
  <c r="AA152" i="1"/>
  <c r="AA151" i="1" s="1"/>
  <c r="Z152" i="1"/>
  <c r="Z151" i="1" s="1"/>
  <c r="Y152" i="1"/>
  <c r="Y151" i="1" s="1"/>
  <c r="X152" i="1"/>
  <c r="X151" i="1" s="1"/>
  <c r="W152" i="1"/>
  <c r="V152" i="1"/>
  <c r="U152" i="1"/>
  <c r="T152" i="1"/>
  <c r="T151" i="1" s="1"/>
  <c r="S152" i="1"/>
  <c r="R152" i="1"/>
  <c r="Q152" i="1"/>
  <c r="P152" i="1"/>
  <c r="O152" i="1"/>
  <c r="N152" i="1"/>
  <c r="N151" i="1" s="1"/>
  <c r="M152" i="1"/>
  <c r="M151" i="1" s="1"/>
  <c r="L152" i="1"/>
  <c r="L151" i="1" s="1"/>
  <c r="K152" i="1"/>
  <c r="K151" i="1" s="1"/>
  <c r="J152" i="1"/>
  <c r="J151" i="1" s="1"/>
  <c r="I152" i="1"/>
  <c r="I151" i="1" s="1"/>
  <c r="H152" i="1"/>
  <c r="H151" i="1" s="1"/>
  <c r="W151" i="1"/>
  <c r="V151" i="1"/>
  <c r="U151" i="1"/>
  <c r="S151" i="1"/>
  <c r="R151" i="1"/>
  <c r="Q151" i="1"/>
  <c r="P151" i="1"/>
  <c r="O151" i="1"/>
  <c r="AK144" i="1"/>
  <c r="AN135" i="1"/>
  <c r="Z135" i="1"/>
  <c r="N135" i="1"/>
  <c r="AN134" i="1"/>
  <c r="AM134" i="1"/>
  <c r="AL134" i="1"/>
  <c r="AK134" i="1"/>
  <c r="AJ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AN133" i="1"/>
  <c r="AM133" i="1"/>
  <c r="AL133" i="1"/>
  <c r="AK133" i="1"/>
  <c r="AJ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AN132" i="1"/>
  <c r="AM132" i="1"/>
  <c r="AL132" i="1"/>
  <c r="AK132" i="1"/>
  <c r="AJ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M131" i="1"/>
  <c r="J131" i="1"/>
  <c r="M130" i="1"/>
  <c r="L130" i="1"/>
  <c r="M123" i="1"/>
  <c r="L123" i="1"/>
  <c r="AN120" i="1"/>
  <c r="AK120" i="1"/>
  <c r="AJ120" i="1"/>
  <c r="Q120" i="1"/>
  <c r="O120" i="1"/>
  <c r="N120" i="1"/>
  <c r="M120" i="1"/>
  <c r="L120" i="1"/>
  <c r="AN119" i="1"/>
  <c r="AM119" i="1"/>
  <c r="AM135" i="1" s="1"/>
  <c r="AL119" i="1"/>
  <c r="AL135" i="1" s="1"/>
  <c r="AK119" i="1"/>
  <c r="AK135" i="1" s="1"/>
  <c r="AJ119" i="1"/>
  <c r="AJ135" i="1" s="1"/>
  <c r="AA119" i="1"/>
  <c r="Z119" i="1"/>
  <c r="Z120" i="1" s="1"/>
  <c r="Y119" i="1"/>
  <c r="Y135" i="1" s="1"/>
  <c r="X119" i="1"/>
  <c r="W119" i="1"/>
  <c r="V119" i="1"/>
  <c r="U119" i="1"/>
  <c r="U135" i="1" s="1"/>
  <c r="T119" i="1"/>
  <c r="S119" i="1"/>
  <c r="R119" i="1"/>
  <c r="R135" i="1" s="1"/>
  <c r="Q119" i="1"/>
  <c r="Q135" i="1" s="1"/>
  <c r="P119" i="1"/>
  <c r="P135" i="1" s="1"/>
  <c r="O119" i="1"/>
  <c r="O135" i="1" s="1"/>
  <c r="N119" i="1"/>
  <c r="M119" i="1"/>
  <c r="M135" i="1" s="1"/>
  <c r="L119" i="1"/>
  <c r="L135" i="1" s="1"/>
  <c r="K119" i="1"/>
  <c r="K120" i="1" s="1"/>
  <c r="J119" i="1"/>
  <c r="J120" i="1" s="1"/>
  <c r="I119" i="1"/>
  <c r="I120" i="1" s="1"/>
  <c r="H119" i="1"/>
  <c r="H120" i="1" s="1"/>
  <c r="G119" i="1"/>
  <c r="G120" i="1" s="1"/>
  <c r="AB118" i="1"/>
  <c r="AC118" i="1" s="1"/>
  <c r="AD118" i="1" s="1"/>
  <c r="AE118" i="1" s="1"/>
  <c r="AF118" i="1" s="1"/>
  <c r="AG118" i="1" s="1"/>
  <c r="AH118" i="1" s="1"/>
  <c r="AP118" i="1" s="1"/>
  <c r="AQ118" i="1" s="1"/>
  <c r="AR118" i="1" s="1"/>
  <c r="AS118" i="1" s="1"/>
  <c r="AB116" i="1"/>
  <c r="AC116" i="1" s="1"/>
  <c r="AD116" i="1" s="1"/>
  <c r="AB114" i="1"/>
  <c r="AB112" i="1"/>
  <c r="AC112" i="1" s="1"/>
  <c r="AD112" i="1" s="1"/>
  <c r="M109" i="1"/>
  <c r="M122" i="1" s="1"/>
  <c r="L109" i="1"/>
  <c r="L122" i="1" s="1"/>
  <c r="K109" i="1"/>
  <c r="J109" i="1"/>
  <c r="I109" i="1"/>
  <c r="H109" i="1"/>
  <c r="G109" i="1"/>
  <c r="AB108" i="1"/>
  <c r="AC108" i="1" s="1"/>
  <c r="AB106" i="1"/>
  <c r="AC106" i="1" s="1"/>
  <c r="AD106" i="1" s="1"/>
  <c r="AC105" i="1"/>
  <c r="AD105" i="1" s="1"/>
  <c r="AB105" i="1"/>
  <c r="AN103" i="1"/>
  <c r="AM103" i="1"/>
  <c r="Z103" i="1"/>
  <c r="P103" i="1"/>
  <c r="O103" i="1"/>
  <c r="N103" i="1"/>
  <c r="M103" i="1"/>
  <c r="L103" i="1"/>
  <c r="K103" i="1"/>
  <c r="J103" i="1"/>
  <c r="AN102" i="1"/>
  <c r="AN131" i="1" s="1"/>
  <c r="AM102" i="1"/>
  <c r="AL102" i="1"/>
  <c r="AK102" i="1"/>
  <c r="AJ102" i="1"/>
  <c r="AJ103" i="1" s="1"/>
  <c r="AA102" i="1"/>
  <c r="AA131" i="1" s="1"/>
  <c r="Z102" i="1"/>
  <c r="Z109" i="1" s="1"/>
  <c r="Y102" i="1"/>
  <c r="Y103" i="1" s="1"/>
  <c r="X102" i="1"/>
  <c r="X131" i="1" s="1"/>
  <c r="W102" i="1"/>
  <c r="W131" i="1" s="1"/>
  <c r="V102" i="1"/>
  <c r="U102" i="1"/>
  <c r="T102" i="1"/>
  <c r="S102" i="1"/>
  <c r="S103" i="1" s="1"/>
  <c r="R102" i="1"/>
  <c r="Q102" i="1"/>
  <c r="P102" i="1"/>
  <c r="O102" i="1"/>
  <c r="N102" i="1"/>
  <c r="M102" i="1"/>
  <c r="L102" i="1"/>
  <c r="L131" i="1" s="1"/>
  <c r="K102" i="1"/>
  <c r="K131" i="1" s="1"/>
  <c r="J102" i="1"/>
  <c r="I102" i="1"/>
  <c r="I103" i="1" s="1"/>
  <c r="H102" i="1"/>
  <c r="H103" i="1" s="1"/>
  <c r="G102" i="1"/>
  <c r="G131" i="1" s="1"/>
  <c r="AP101" i="1"/>
  <c r="AO101" i="1"/>
  <c r="AB101" i="1"/>
  <c r="AC101" i="1" s="1"/>
  <c r="N95" i="1"/>
  <c r="AL94" i="1"/>
  <c r="AL95" i="1" s="1"/>
  <c r="AJ94" i="1"/>
  <c r="AB93" i="1"/>
  <c r="AC93" i="1" s="1"/>
  <c r="AC92" i="1"/>
  <c r="AD92" i="1" s="1"/>
  <c r="AB92" i="1"/>
  <c r="AB91" i="1"/>
  <c r="AL88" i="1"/>
  <c r="N88" i="1"/>
  <c r="M88" i="1"/>
  <c r="L88" i="1"/>
  <c r="K88" i="1"/>
  <c r="J88" i="1"/>
  <c r="I88" i="1"/>
  <c r="AN87" i="1"/>
  <c r="AN130" i="1" s="1"/>
  <c r="AM87" i="1"/>
  <c r="AM88" i="1" s="1"/>
  <c r="AL87" i="1"/>
  <c r="AK87" i="1"/>
  <c r="AJ87" i="1"/>
  <c r="AJ88" i="1" s="1"/>
  <c r="AA87" i="1"/>
  <c r="Z87" i="1"/>
  <c r="Y87" i="1"/>
  <c r="X87" i="1"/>
  <c r="W87" i="1"/>
  <c r="V87" i="1"/>
  <c r="U87" i="1"/>
  <c r="T87" i="1"/>
  <c r="S87" i="1"/>
  <c r="R87" i="1"/>
  <c r="R88" i="1" s="1"/>
  <c r="Q87" i="1"/>
  <c r="Q88" i="1" s="1"/>
  <c r="P87" i="1"/>
  <c r="P94" i="1" s="1"/>
  <c r="O87" i="1"/>
  <c r="O94" i="1" s="1"/>
  <c r="N87" i="1"/>
  <c r="N94" i="1" s="1"/>
  <c r="M87" i="1"/>
  <c r="M94" i="1" s="1"/>
  <c r="L87" i="1"/>
  <c r="L94" i="1" s="1"/>
  <c r="L95" i="1" s="1"/>
  <c r="K87" i="1"/>
  <c r="J87" i="1"/>
  <c r="I87" i="1"/>
  <c r="H87" i="1"/>
  <c r="G87" i="1"/>
  <c r="AN76" i="1"/>
  <c r="AM76" i="1"/>
  <c r="AL76" i="1"/>
  <c r="AK76" i="1"/>
  <c r="AJ76" i="1"/>
  <c r="AA76" i="1"/>
  <c r="AA77" i="1" s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AN75" i="1"/>
  <c r="AM75" i="1"/>
  <c r="AL75" i="1"/>
  <c r="AK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AE74" i="1"/>
  <c r="AE11" i="1" s="1"/>
  <c r="AD74" i="1"/>
  <c r="AH74" i="1" s="1"/>
  <c r="AC74" i="1"/>
  <c r="AG74" i="1" s="1"/>
  <c r="AB74" i="1"/>
  <c r="AO74" i="1" s="1"/>
  <c r="AO75" i="1" s="1"/>
  <c r="AN73" i="1"/>
  <c r="AM73" i="1"/>
  <c r="AL73" i="1"/>
  <c r="AK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AE72" i="1"/>
  <c r="AD72" i="1"/>
  <c r="AC72" i="1"/>
  <c r="AB72" i="1"/>
  <c r="AF72" i="1" s="1"/>
  <c r="AF10" i="1" s="1"/>
  <c r="AF52" i="1" s="1"/>
  <c r="AN63" i="1"/>
  <c r="AM63" i="1"/>
  <c r="AL63" i="1"/>
  <c r="AK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AJ61" i="1"/>
  <c r="AN58" i="1"/>
  <c r="N57" i="1"/>
  <c r="M57" i="1"/>
  <c r="AM54" i="1"/>
  <c r="AL54" i="1"/>
  <c r="P54" i="1"/>
  <c r="AN53" i="1"/>
  <c r="AM53" i="1"/>
  <c r="AL53" i="1"/>
  <c r="AK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AN52" i="1"/>
  <c r="AM52" i="1"/>
  <c r="AL52" i="1"/>
  <c r="AK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AN51" i="1"/>
  <c r="AM51" i="1"/>
  <c r="AJ51" i="1"/>
  <c r="T51" i="1"/>
  <c r="R51" i="1"/>
  <c r="J51" i="1"/>
  <c r="I51" i="1"/>
  <c r="H51" i="1"/>
  <c r="G51" i="1"/>
  <c r="AJ50" i="1"/>
  <c r="L50" i="1"/>
  <c r="J50" i="1"/>
  <c r="I50" i="1"/>
  <c r="H50" i="1"/>
  <c r="G50" i="1"/>
  <c r="AC45" i="1"/>
  <c r="AD45" i="1" s="1"/>
  <c r="AE45" i="1" s="1"/>
  <c r="AB45" i="1"/>
  <c r="AB44" i="1"/>
  <c r="AC44" i="1" s="1"/>
  <c r="AP38" i="1"/>
  <c r="AO38" i="1"/>
  <c r="AP31" i="1"/>
  <c r="AO31" i="1"/>
  <c r="AP30" i="1"/>
  <c r="AO30" i="1"/>
  <c r="AN26" i="1"/>
  <c r="AM26" i="1"/>
  <c r="G26" i="1"/>
  <c r="AN25" i="1"/>
  <c r="AM25" i="1"/>
  <c r="AM59" i="1" s="1"/>
  <c r="AL25" i="1"/>
  <c r="AL59" i="1" s="1"/>
  <c r="AK25" i="1"/>
  <c r="AJ25" i="1"/>
  <c r="AA25" i="1"/>
  <c r="Z25" i="1"/>
  <c r="Z59" i="1" s="1"/>
  <c r="Y25" i="1"/>
  <c r="Y59" i="1" s="1"/>
  <c r="X25" i="1"/>
  <c r="W25" i="1"/>
  <c r="W26" i="1" s="1"/>
  <c r="V25" i="1"/>
  <c r="U25" i="1"/>
  <c r="T25" i="1"/>
  <c r="T26" i="1" s="1"/>
  <c r="S25" i="1"/>
  <c r="R25" i="1"/>
  <c r="R26" i="1" s="1"/>
  <c r="Q25" i="1"/>
  <c r="Q26" i="1" s="1"/>
  <c r="P25" i="1"/>
  <c r="P26" i="1" s="1"/>
  <c r="O25" i="1"/>
  <c r="O59" i="1" s="1"/>
  <c r="N25" i="1"/>
  <c r="M25" i="1"/>
  <c r="M26" i="1" s="1"/>
  <c r="L25" i="1"/>
  <c r="L26" i="1" s="1"/>
  <c r="K25" i="1"/>
  <c r="K26" i="1" s="1"/>
  <c r="J25" i="1"/>
  <c r="J59" i="1" s="1"/>
  <c r="I25" i="1"/>
  <c r="I26" i="1" s="1"/>
  <c r="H25" i="1"/>
  <c r="G25" i="1"/>
  <c r="AN19" i="1"/>
  <c r="AM19" i="1"/>
  <c r="M19" i="1"/>
  <c r="M27" i="1" s="1"/>
  <c r="M28" i="1" s="1"/>
  <c r="L19" i="1"/>
  <c r="L20" i="1" s="1"/>
  <c r="J19" i="1"/>
  <c r="J55" i="1" s="1"/>
  <c r="AL16" i="1"/>
  <c r="M16" i="1"/>
  <c r="L16" i="1"/>
  <c r="K16" i="1"/>
  <c r="AN15" i="1"/>
  <c r="AN61" i="1" s="1"/>
  <c r="AM15" i="1"/>
  <c r="AM144" i="1" s="1"/>
  <c r="AL15" i="1"/>
  <c r="AK15" i="1"/>
  <c r="AK57" i="1" s="1"/>
  <c r="AJ15" i="1"/>
  <c r="AJ57" i="1" s="1"/>
  <c r="AA15" i="1"/>
  <c r="AA57" i="1" s="1"/>
  <c r="Z15" i="1"/>
  <c r="Z50" i="1" s="1"/>
  <c r="Y15" i="1"/>
  <c r="Y77" i="1" s="1"/>
  <c r="X15" i="1"/>
  <c r="X56" i="1" s="1"/>
  <c r="W15" i="1"/>
  <c r="W148" i="1" s="1"/>
  <c r="V15" i="1"/>
  <c r="V56" i="1" s="1"/>
  <c r="U15" i="1"/>
  <c r="U56" i="1" s="1"/>
  <c r="T15" i="1"/>
  <c r="T147" i="1" s="1"/>
  <c r="S15" i="1"/>
  <c r="S19" i="1" s="1"/>
  <c r="R15" i="1"/>
  <c r="Q15" i="1"/>
  <c r="P15" i="1"/>
  <c r="O15" i="1"/>
  <c r="N15" i="1"/>
  <c r="M15" i="1"/>
  <c r="M50" i="1" s="1"/>
  <c r="L15" i="1"/>
  <c r="L60" i="1" s="1"/>
  <c r="K15" i="1"/>
  <c r="K50" i="1" s="1"/>
  <c r="J15" i="1"/>
  <c r="J60" i="1" s="1"/>
  <c r="I15" i="1"/>
  <c r="I60" i="1" s="1"/>
  <c r="H15" i="1"/>
  <c r="H19" i="1" s="1"/>
  <c r="G15" i="1"/>
  <c r="G146" i="1" s="1"/>
  <c r="AH11" i="1"/>
  <c r="AG11" i="1"/>
  <c r="AE10" i="1"/>
  <c r="AD10" i="1"/>
  <c r="AC10" i="1"/>
  <c r="AB10" i="1"/>
  <c r="AB52" i="1" s="1"/>
  <c r="Z122" i="1" l="1"/>
  <c r="Z123" i="1" s="1"/>
  <c r="Z110" i="1"/>
  <c r="Y26" i="1"/>
  <c r="AB132" i="1"/>
  <c r="AO191" i="1"/>
  <c r="U19" i="1"/>
  <c r="H144" i="1"/>
  <c r="O130" i="1"/>
  <c r="U51" i="1"/>
  <c r="X57" i="1"/>
  <c r="V19" i="1"/>
  <c r="V55" i="1" s="1"/>
  <c r="K58" i="1"/>
  <c r="R120" i="1"/>
  <c r="H131" i="1"/>
  <c r="J27" i="1"/>
  <c r="J28" i="1" s="1"/>
  <c r="X19" i="1"/>
  <c r="X20" i="1" s="1"/>
  <c r="U58" i="1"/>
  <c r="Z77" i="1"/>
  <c r="Q94" i="1"/>
  <c r="U120" i="1"/>
  <c r="I131" i="1"/>
  <c r="AN144" i="1"/>
  <c r="L27" i="1"/>
  <c r="Y19" i="1"/>
  <c r="R94" i="1"/>
  <c r="R136" i="1" s="1"/>
  <c r="S109" i="1"/>
  <c r="S110" i="1" s="1"/>
  <c r="Y120" i="1"/>
  <c r="AN149" i="1"/>
  <c r="W51" i="1"/>
  <c r="W19" i="1"/>
  <c r="W20" i="1" s="1"/>
  <c r="L55" i="1"/>
  <c r="AJ16" i="1"/>
  <c r="Z19" i="1"/>
  <c r="X50" i="1"/>
  <c r="M55" i="1"/>
  <c r="AK58" i="1"/>
  <c r="O88" i="1"/>
  <c r="AA103" i="1"/>
  <c r="W109" i="1"/>
  <c r="W110" i="1" s="1"/>
  <c r="G150" i="1"/>
  <c r="H130" i="1"/>
  <c r="X130" i="1"/>
  <c r="X109" i="1"/>
  <c r="Y131" i="1"/>
  <c r="H150" i="1"/>
  <c r="U16" i="1"/>
  <c r="J26" i="1"/>
  <c r="H56" i="1"/>
  <c r="G60" i="1"/>
  <c r="I130" i="1"/>
  <c r="Y130" i="1"/>
  <c r="Y88" i="1"/>
  <c r="AM94" i="1"/>
  <c r="AM95" i="1" s="1"/>
  <c r="Y109" i="1"/>
  <c r="Z131" i="1"/>
  <c r="G135" i="1"/>
  <c r="J150" i="1"/>
  <c r="AN54" i="1"/>
  <c r="AM16" i="1"/>
  <c r="M20" i="1"/>
  <c r="S59" i="1"/>
  <c r="AN50" i="1"/>
  <c r="W56" i="1"/>
  <c r="V60" i="1"/>
  <c r="AD76" i="1"/>
  <c r="J130" i="1"/>
  <c r="Z130" i="1"/>
  <c r="Z88" i="1"/>
  <c r="AN94" i="1"/>
  <c r="AN95" i="1" s="1"/>
  <c r="AL120" i="1"/>
  <c r="I135" i="1"/>
  <c r="U57" i="1"/>
  <c r="W16" i="1"/>
  <c r="O26" i="1"/>
  <c r="AN56" i="1"/>
  <c r="AJ60" i="1"/>
  <c r="G77" i="1"/>
  <c r="W77" i="1"/>
  <c r="K130" i="1"/>
  <c r="AA130" i="1"/>
  <c r="AA88" i="1"/>
  <c r="AA109" i="1"/>
  <c r="J135" i="1"/>
  <c r="W58" i="1"/>
  <c r="AK16" i="1"/>
  <c r="AA50" i="1"/>
  <c r="G16" i="1"/>
  <c r="G19" i="1"/>
  <c r="G55" i="1" s="1"/>
  <c r="G57" i="1"/>
  <c r="G61" i="1"/>
  <c r="K135" i="1"/>
  <c r="Y154" i="1"/>
  <c r="K54" i="1"/>
  <c r="Y57" i="1"/>
  <c r="Y16" i="1"/>
  <c r="W50" i="1"/>
  <c r="G56" i="1"/>
  <c r="O77" i="1"/>
  <c r="AD11" i="1"/>
  <c r="H16" i="1"/>
  <c r="K57" i="1"/>
  <c r="M61" i="1"/>
  <c r="AK130" i="1"/>
  <c r="AN88" i="1"/>
  <c r="AO203" i="1"/>
  <c r="Z16" i="1"/>
  <c r="AA16" i="1"/>
  <c r="AN16" i="1"/>
  <c r="AC11" i="1"/>
  <c r="AG53" i="1" s="1"/>
  <c r="I16" i="1"/>
  <c r="I19" i="1"/>
  <c r="L57" i="1"/>
  <c r="V61" i="1"/>
  <c r="AL130" i="1"/>
  <c r="AF45" i="1"/>
  <c r="AG45" i="1" s="1"/>
  <c r="AH45" i="1" s="1"/>
  <c r="AO116" i="1"/>
  <c r="AE116" i="1"/>
  <c r="AF116" i="1" s="1"/>
  <c r="AG116" i="1" s="1"/>
  <c r="AH116" i="1" s="1"/>
  <c r="AP116" i="1" s="1"/>
  <c r="AQ116" i="1" s="1"/>
  <c r="AR116" i="1" s="1"/>
  <c r="AS116" i="1" s="1"/>
  <c r="Q213" i="1"/>
  <c r="Q154" i="1"/>
  <c r="Q148" i="1"/>
  <c r="Q144" i="1"/>
  <c r="Q212" i="1"/>
  <c r="Q214" i="1"/>
  <c r="Q150" i="1"/>
  <c r="Q146" i="1"/>
  <c r="Q60" i="1"/>
  <c r="Q149" i="1"/>
  <c r="Q147" i="1"/>
  <c r="Q56" i="1"/>
  <c r="Q153" i="1"/>
  <c r="Q16" i="1"/>
  <c r="Q145" i="1"/>
  <c r="Q50" i="1"/>
  <c r="Q57" i="1"/>
  <c r="Q61" i="1"/>
  <c r="Q54" i="1"/>
  <c r="Q58" i="1"/>
  <c r="Q19" i="1"/>
  <c r="Q77" i="1"/>
  <c r="R213" i="1"/>
  <c r="R212" i="1"/>
  <c r="R214" i="1"/>
  <c r="R150" i="1"/>
  <c r="R148" i="1"/>
  <c r="R146" i="1"/>
  <c r="R154" i="1"/>
  <c r="R144" i="1"/>
  <c r="R60" i="1"/>
  <c r="R149" i="1"/>
  <c r="R145" i="1"/>
  <c r="R153" i="1"/>
  <c r="R50" i="1"/>
  <c r="R57" i="1"/>
  <c r="R61" i="1"/>
  <c r="R19" i="1"/>
  <c r="R147" i="1"/>
  <c r="R16" i="1"/>
  <c r="R54" i="1"/>
  <c r="R56" i="1"/>
  <c r="AE53" i="1"/>
  <c r="O136" i="1"/>
  <c r="O95" i="1"/>
  <c r="AD189" i="1"/>
  <c r="AD193" i="1" s="1"/>
  <c r="AC189" i="1"/>
  <c r="AC193" i="1" s="1"/>
  <c r="AC132" i="1"/>
  <c r="T103" i="1"/>
  <c r="T109" i="1"/>
  <c r="T131" i="1"/>
  <c r="G122" i="1"/>
  <c r="G123" i="1" s="1"/>
  <c r="G110" i="1"/>
  <c r="S55" i="1"/>
  <c r="S27" i="1"/>
  <c r="AM20" i="1"/>
  <c r="AM55" i="1"/>
  <c r="AM27" i="1"/>
  <c r="U88" i="1"/>
  <c r="U94" i="1"/>
  <c r="U130" i="1"/>
  <c r="AN27" i="1"/>
  <c r="AN20" i="1"/>
  <c r="AN55" i="1"/>
  <c r="V88" i="1"/>
  <c r="V130" i="1"/>
  <c r="V94" i="1"/>
  <c r="S20" i="1"/>
  <c r="R58" i="1"/>
  <c r="G27" i="1"/>
  <c r="N59" i="1"/>
  <c r="N26" i="1"/>
  <c r="AC52" i="1"/>
  <c r="M64" i="1"/>
  <c r="M32" i="1"/>
  <c r="AK59" i="1"/>
  <c r="AK26" i="1"/>
  <c r="Y55" i="1"/>
  <c r="Y20" i="1"/>
  <c r="AH53" i="1"/>
  <c r="AJ59" i="1"/>
  <c r="AJ26" i="1"/>
  <c r="AE15" i="1"/>
  <c r="AE51" i="1" s="1"/>
  <c r="H55" i="1"/>
  <c r="H20" i="1"/>
  <c r="H27" i="1"/>
  <c r="AD52" i="1"/>
  <c r="N213" i="1"/>
  <c r="N212" i="1"/>
  <c r="N147" i="1"/>
  <c r="N145" i="1"/>
  <c r="N153" i="1"/>
  <c r="N214" i="1"/>
  <c r="N150" i="1"/>
  <c r="N148" i="1"/>
  <c r="N144" i="1"/>
  <c r="N149" i="1"/>
  <c r="N154" i="1"/>
  <c r="N54" i="1"/>
  <c r="N56" i="1"/>
  <c r="N60" i="1"/>
  <c r="N146" i="1"/>
  <c r="N77" i="1"/>
  <c r="N50" i="1"/>
  <c r="N58" i="1"/>
  <c r="N61" i="1"/>
  <c r="N19" i="1"/>
  <c r="N16" i="1"/>
  <c r="N51" i="1"/>
  <c r="O56" i="1"/>
  <c r="AO106" i="1"/>
  <c r="AE106" i="1"/>
  <c r="AF106" i="1" s="1"/>
  <c r="AG106" i="1" s="1"/>
  <c r="AH106" i="1" s="1"/>
  <c r="AP106" i="1" s="1"/>
  <c r="AQ106" i="1" s="1"/>
  <c r="AR106" i="1" s="1"/>
  <c r="AS106" i="1" s="1"/>
  <c r="U20" i="1"/>
  <c r="U55" i="1"/>
  <c r="U27" i="1"/>
  <c r="AO92" i="1"/>
  <c r="AE92" i="1"/>
  <c r="AF92" i="1" s="1"/>
  <c r="AG92" i="1" s="1"/>
  <c r="AH92" i="1" s="1"/>
  <c r="AP92" i="1" s="1"/>
  <c r="AQ92" i="1" s="1"/>
  <c r="AR92" i="1" s="1"/>
  <c r="AS92" i="1" s="1"/>
  <c r="AC114" i="1"/>
  <c r="Y27" i="1"/>
  <c r="O213" i="1"/>
  <c r="O212" i="1"/>
  <c r="O149" i="1"/>
  <c r="O145" i="1"/>
  <c r="O153" i="1"/>
  <c r="O214" i="1"/>
  <c r="O150" i="1"/>
  <c r="O148" i="1"/>
  <c r="O154" i="1"/>
  <c r="O146" i="1"/>
  <c r="O144" i="1"/>
  <c r="O60" i="1"/>
  <c r="O51" i="1"/>
  <c r="O57" i="1"/>
  <c r="O50" i="1"/>
  <c r="O58" i="1"/>
  <c r="O61" i="1"/>
  <c r="O19" i="1"/>
  <c r="O16" i="1"/>
  <c r="O147" i="1"/>
  <c r="O54" i="1"/>
  <c r="R59" i="1"/>
  <c r="X55" i="1"/>
  <c r="X27" i="1"/>
  <c r="Q51" i="1"/>
  <c r="S88" i="1"/>
  <c r="S94" i="1"/>
  <c r="P136" i="1"/>
  <c r="U109" i="1"/>
  <c r="U131" i="1"/>
  <c r="U103" i="1"/>
  <c r="P213" i="1"/>
  <c r="P214" i="1"/>
  <c r="P150" i="1"/>
  <c r="P148" i="1"/>
  <c r="P154" i="1"/>
  <c r="P146" i="1"/>
  <c r="P212" i="1"/>
  <c r="P57" i="1"/>
  <c r="P144" i="1"/>
  <c r="P149" i="1"/>
  <c r="P51" i="1"/>
  <c r="P56" i="1"/>
  <c r="P145" i="1"/>
  <c r="P60" i="1"/>
  <c r="P50" i="1"/>
  <c r="P58" i="1"/>
  <c r="J16" i="1"/>
  <c r="P59" i="1"/>
  <c r="AO45" i="1"/>
  <c r="AO63" i="1" s="1"/>
  <c r="V58" i="1"/>
  <c r="T88" i="1"/>
  <c r="T94" i="1"/>
  <c r="Q136" i="1"/>
  <c r="Q95" i="1"/>
  <c r="AJ144" i="1"/>
  <c r="G130" i="1"/>
  <c r="G88" i="1"/>
  <c r="U59" i="1"/>
  <c r="V51" i="1"/>
  <c r="I59" i="1"/>
  <c r="J61" i="1"/>
  <c r="AL136" i="1"/>
  <c r="J122" i="1"/>
  <c r="J123" i="1" s="1"/>
  <c r="J110" i="1"/>
  <c r="T130" i="1"/>
  <c r="J146" i="1"/>
  <c r="P153" i="1"/>
  <c r="S56" i="1"/>
  <c r="U212" i="1"/>
  <c r="U149" i="1"/>
  <c r="U145" i="1"/>
  <c r="U214" i="1"/>
  <c r="U150" i="1"/>
  <c r="U148" i="1"/>
  <c r="U154" i="1"/>
  <c r="U146" i="1"/>
  <c r="U144" i="1"/>
  <c r="U213" i="1"/>
  <c r="U50" i="1"/>
  <c r="U61" i="1"/>
  <c r="U60" i="1"/>
  <c r="U147" i="1"/>
  <c r="U153" i="1"/>
  <c r="P16" i="1"/>
  <c r="AK50" i="1"/>
  <c r="S54" i="1"/>
  <c r="AM136" i="1"/>
  <c r="AJ109" i="1"/>
  <c r="AJ131" i="1"/>
  <c r="K122" i="1"/>
  <c r="K123" i="1" s="1"/>
  <c r="K110" i="1"/>
  <c r="T135" i="1"/>
  <c r="T120" i="1"/>
  <c r="M146" i="1"/>
  <c r="S153" i="1"/>
  <c r="AJ136" i="1"/>
  <c r="AJ95" i="1"/>
  <c r="AL212" i="1"/>
  <c r="AL214" i="1"/>
  <c r="AL149" i="1"/>
  <c r="AL147" i="1"/>
  <c r="AL145" i="1"/>
  <c r="AL153" i="1"/>
  <c r="AL213" i="1"/>
  <c r="AL150" i="1"/>
  <c r="AL146" i="1"/>
  <c r="AL144" i="1"/>
  <c r="AL58" i="1"/>
  <c r="AL50" i="1"/>
  <c r="AL56" i="1"/>
  <c r="AL154" i="1"/>
  <c r="AL61" i="1"/>
  <c r="AL60" i="1"/>
  <c r="V59" i="1"/>
  <c r="J20" i="1"/>
  <c r="V26" i="1"/>
  <c r="X51" i="1"/>
  <c r="T54" i="1"/>
  <c r="K59" i="1"/>
  <c r="K60" i="1"/>
  <c r="AC76" i="1"/>
  <c r="AP74" i="1"/>
  <c r="AJ77" i="1"/>
  <c r="AN136" i="1"/>
  <c r="AJ130" i="1"/>
  <c r="L154" i="1"/>
  <c r="AE50" i="1"/>
  <c r="AK153" i="1"/>
  <c r="AK147" i="1"/>
  <c r="AK212" i="1"/>
  <c r="AK214" i="1"/>
  <c r="AK149" i="1"/>
  <c r="AK145" i="1"/>
  <c r="AK213" i="1"/>
  <c r="AK150" i="1"/>
  <c r="AK146" i="1"/>
  <c r="AK148" i="1"/>
  <c r="AK56" i="1"/>
  <c r="AK154" i="1"/>
  <c r="AK61" i="1"/>
  <c r="AK60" i="1"/>
  <c r="AM212" i="1"/>
  <c r="AM214" i="1"/>
  <c r="AM149" i="1"/>
  <c r="AM145" i="1"/>
  <c r="AM147" i="1"/>
  <c r="AM153" i="1"/>
  <c r="AM213" i="1"/>
  <c r="AM150" i="1"/>
  <c r="AM146" i="1"/>
  <c r="AM57" i="1"/>
  <c r="AM154" i="1"/>
  <c r="AM58" i="1"/>
  <c r="AM50" i="1"/>
  <c r="AM56" i="1"/>
  <c r="AM61" i="1"/>
  <c r="AM60" i="1"/>
  <c r="AM148" i="1"/>
  <c r="U26" i="1"/>
  <c r="H212" i="1"/>
  <c r="H214" i="1"/>
  <c r="H213" i="1"/>
  <c r="H149" i="1"/>
  <c r="H147" i="1"/>
  <c r="H153" i="1"/>
  <c r="H145" i="1"/>
  <c r="H154" i="1"/>
  <c r="H148" i="1"/>
  <c r="H146" i="1"/>
  <c r="H58" i="1"/>
  <c r="H61" i="1"/>
  <c r="H60" i="1"/>
  <c r="S16" i="1"/>
  <c r="H59" i="1"/>
  <c r="X59" i="1"/>
  <c r="U54" i="1"/>
  <c r="AL57" i="1"/>
  <c r="L59" i="1"/>
  <c r="AF74" i="1"/>
  <c r="P77" i="1"/>
  <c r="AK77" i="1"/>
  <c r="H135" i="1"/>
  <c r="P147" i="1"/>
  <c r="M154" i="1"/>
  <c r="H122" i="1"/>
  <c r="H123" i="1" s="1"/>
  <c r="H110" i="1"/>
  <c r="Z20" i="1"/>
  <c r="I122" i="1"/>
  <c r="I123" i="1" s="1"/>
  <c r="I110" i="1"/>
  <c r="S130" i="1"/>
  <c r="V212" i="1"/>
  <c r="V214" i="1"/>
  <c r="V148" i="1"/>
  <c r="V154" i="1"/>
  <c r="V146" i="1"/>
  <c r="V144" i="1"/>
  <c r="V149" i="1"/>
  <c r="V213" i="1"/>
  <c r="V145" i="1"/>
  <c r="V153" i="1"/>
  <c r="V50" i="1"/>
  <c r="V57" i="1"/>
  <c r="V150" i="1"/>
  <c r="V147" i="1"/>
  <c r="AO10" i="1"/>
  <c r="X212" i="1"/>
  <c r="X214" i="1"/>
  <c r="X213" i="1"/>
  <c r="X144" i="1"/>
  <c r="X149" i="1"/>
  <c r="X147" i="1"/>
  <c r="X145" i="1"/>
  <c r="X153" i="1"/>
  <c r="X150" i="1"/>
  <c r="X61" i="1"/>
  <c r="X60" i="1"/>
  <c r="X148" i="1"/>
  <c r="X54" i="1"/>
  <c r="X58" i="1"/>
  <c r="X146" i="1"/>
  <c r="I214" i="1"/>
  <c r="I150" i="1"/>
  <c r="I146" i="1"/>
  <c r="I213" i="1"/>
  <c r="I149" i="1"/>
  <c r="I147" i="1"/>
  <c r="I153" i="1"/>
  <c r="I145" i="1"/>
  <c r="I154" i="1"/>
  <c r="I148" i="1"/>
  <c r="I61" i="1"/>
  <c r="I212" i="1"/>
  <c r="I77" i="1"/>
  <c r="I58" i="1"/>
  <c r="I56" i="1"/>
  <c r="I57" i="1"/>
  <c r="I144" i="1"/>
  <c r="Y214" i="1"/>
  <c r="Y150" i="1"/>
  <c r="Y146" i="1"/>
  <c r="Y213" i="1"/>
  <c r="Y149" i="1"/>
  <c r="Y147" i="1"/>
  <c r="Y153" i="1"/>
  <c r="Y145" i="1"/>
  <c r="Y144" i="1"/>
  <c r="Y61" i="1"/>
  <c r="Y148" i="1"/>
  <c r="Y212" i="1"/>
  <c r="Y54" i="1"/>
  <c r="Y58" i="1"/>
  <c r="Y51" i="1"/>
  <c r="Y50" i="1"/>
  <c r="T16" i="1"/>
  <c r="P19" i="1"/>
  <c r="X26" i="1"/>
  <c r="AD44" i="1"/>
  <c r="AE44" i="1" s="1"/>
  <c r="V54" i="1"/>
  <c r="Y56" i="1"/>
  <c r="M59" i="1"/>
  <c r="M60" i="1"/>
  <c r="P61" i="1"/>
  <c r="AE76" i="1"/>
  <c r="AE77" i="1" s="1"/>
  <c r="M136" i="1"/>
  <c r="M125" i="1"/>
  <c r="M95" i="1"/>
  <c r="AM109" i="1"/>
  <c r="AM131" i="1"/>
  <c r="AE105" i="1"/>
  <c r="AO105" i="1"/>
  <c r="AO132" i="1" s="1"/>
  <c r="AD132" i="1"/>
  <c r="W120" i="1"/>
  <c r="W135" i="1"/>
  <c r="W122" i="1"/>
  <c r="W123" i="1" s="1"/>
  <c r="X154" i="1"/>
  <c r="AJ212" i="1"/>
  <c r="AJ214" i="1"/>
  <c r="AJ149" i="1"/>
  <c r="AJ147" i="1"/>
  <c r="AJ153" i="1"/>
  <c r="AJ145" i="1"/>
  <c r="AJ213" i="1"/>
  <c r="AJ56" i="1"/>
  <c r="AJ150" i="1"/>
  <c r="AJ146" i="1"/>
  <c r="AJ148" i="1"/>
  <c r="AJ58" i="1"/>
  <c r="AJ154" i="1"/>
  <c r="AE52" i="1"/>
  <c r="W88" i="1"/>
  <c r="W130" i="1"/>
  <c r="W94" i="1"/>
  <c r="S26" i="1"/>
  <c r="Z214" i="1"/>
  <c r="Z149" i="1"/>
  <c r="Z147" i="1"/>
  <c r="Z153" i="1"/>
  <c r="Z145" i="1"/>
  <c r="Z212" i="1"/>
  <c r="Z144" i="1"/>
  <c r="Z213" i="1"/>
  <c r="Z150" i="1"/>
  <c r="Z146" i="1"/>
  <c r="Z54" i="1"/>
  <c r="Z58" i="1"/>
  <c r="Z51" i="1"/>
  <c r="Z56" i="1"/>
  <c r="Z57" i="1"/>
  <c r="AO112" i="1"/>
  <c r="AE112" i="1"/>
  <c r="AF112" i="1" s="1"/>
  <c r="AG112" i="1" s="1"/>
  <c r="AH112" i="1" s="1"/>
  <c r="AP112" i="1" s="1"/>
  <c r="AQ112" i="1" s="1"/>
  <c r="AR112" i="1" s="1"/>
  <c r="AS112" i="1" s="1"/>
  <c r="X120" i="1"/>
  <c r="X135" i="1"/>
  <c r="S147" i="1"/>
  <c r="AB11" i="1"/>
  <c r="K214" i="1"/>
  <c r="K213" i="1"/>
  <c r="K154" i="1"/>
  <c r="K148" i="1"/>
  <c r="K144" i="1"/>
  <c r="K149" i="1"/>
  <c r="K147" i="1"/>
  <c r="K153" i="1"/>
  <c r="K145" i="1"/>
  <c r="K61" i="1"/>
  <c r="K146" i="1"/>
  <c r="K19" i="1"/>
  <c r="K212" i="1"/>
  <c r="K56" i="1"/>
  <c r="K51" i="1"/>
  <c r="K150" i="1"/>
  <c r="AA214" i="1"/>
  <c r="AA213" i="1"/>
  <c r="AA154" i="1"/>
  <c r="AA148" i="1"/>
  <c r="AA144" i="1"/>
  <c r="AA149" i="1"/>
  <c r="AA147" i="1"/>
  <c r="AA153" i="1"/>
  <c r="AA145" i="1"/>
  <c r="AA212" i="1"/>
  <c r="AA61" i="1"/>
  <c r="AA150" i="1"/>
  <c r="AA146" i="1"/>
  <c r="AA19" i="1"/>
  <c r="AA54" i="1"/>
  <c r="AA58" i="1"/>
  <c r="AA51" i="1"/>
  <c r="AA56" i="1"/>
  <c r="AA60" i="1"/>
  <c r="V16" i="1"/>
  <c r="AJ19" i="1"/>
  <c r="AA26" i="1"/>
  <c r="AA59" i="1"/>
  <c r="Z26" i="1"/>
  <c r="Y60" i="1"/>
  <c r="Z61" i="1"/>
  <c r="AG72" i="1"/>
  <c r="Q131" i="1"/>
  <c r="Q109" i="1"/>
  <c r="Q103" i="1"/>
  <c r="Z154" i="1"/>
  <c r="T212" i="1"/>
  <c r="T214" i="1"/>
  <c r="T150" i="1"/>
  <c r="T148" i="1"/>
  <c r="T154" i="1"/>
  <c r="T146" i="1"/>
  <c r="T144" i="1"/>
  <c r="T58" i="1"/>
  <c r="T149" i="1"/>
  <c r="T213" i="1"/>
  <c r="T145" i="1"/>
  <c r="T57" i="1"/>
  <c r="T61" i="1"/>
  <c r="T60" i="1"/>
  <c r="T56" i="1"/>
  <c r="T153" i="1"/>
  <c r="T59" i="1"/>
  <c r="J214" i="1"/>
  <c r="J149" i="1"/>
  <c r="J147" i="1"/>
  <c r="J153" i="1"/>
  <c r="J145" i="1"/>
  <c r="J154" i="1"/>
  <c r="J148" i="1"/>
  <c r="J213" i="1"/>
  <c r="J212" i="1"/>
  <c r="J77" i="1"/>
  <c r="J58" i="1"/>
  <c r="J56" i="1"/>
  <c r="J144" i="1"/>
  <c r="AK94" i="1"/>
  <c r="AK88" i="1"/>
  <c r="AC53" i="1"/>
  <c r="L214" i="1"/>
  <c r="L213" i="1"/>
  <c r="L149" i="1"/>
  <c r="L147" i="1"/>
  <c r="L153" i="1"/>
  <c r="L145" i="1"/>
  <c r="L61" i="1"/>
  <c r="L56" i="1"/>
  <c r="L148" i="1"/>
  <c r="L144" i="1"/>
  <c r="L146" i="1"/>
  <c r="L212" i="1"/>
  <c r="L77" i="1"/>
  <c r="L58" i="1"/>
  <c r="L54" i="1"/>
  <c r="L51" i="1"/>
  <c r="L150" i="1"/>
  <c r="H26" i="1"/>
  <c r="AK51" i="1"/>
  <c r="H57" i="1"/>
  <c r="Z60" i="1"/>
  <c r="AH72" i="1"/>
  <c r="K77" i="1"/>
  <c r="P88" i="1"/>
  <c r="P130" i="1"/>
  <c r="AM130" i="1"/>
  <c r="P95" i="1"/>
  <c r="Z148" i="1"/>
  <c r="S212" i="1"/>
  <c r="S214" i="1"/>
  <c r="S150" i="1"/>
  <c r="S146" i="1"/>
  <c r="S148" i="1"/>
  <c r="S154" i="1"/>
  <c r="S144" i="1"/>
  <c r="S58" i="1"/>
  <c r="S149" i="1"/>
  <c r="S213" i="1"/>
  <c r="S145" i="1"/>
  <c r="S50" i="1"/>
  <c r="S57" i="1"/>
  <c r="S61" i="1"/>
  <c r="S60" i="1"/>
  <c r="S51" i="1"/>
  <c r="L64" i="1"/>
  <c r="L28" i="1"/>
  <c r="L32" i="1"/>
  <c r="AK19" i="1"/>
  <c r="M153" i="1"/>
  <c r="M147" i="1"/>
  <c r="M213" i="1"/>
  <c r="M212" i="1"/>
  <c r="M145" i="1"/>
  <c r="M214" i="1"/>
  <c r="M150" i="1"/>
  <c r="M148" i="1"/>
  <c r="M54" i="1"/>
  <c r="M144" i="1"/>
  <c r="M77" i="1"/>
  <c r="M58" i="1"/>
  <c r="M51" i="1"/>
  <c r="M56" i="1"/>
  <c r="M149" i="1"/>
  <c r="X16" i="1"/>
  <c r="T19" i="1"/>
  <c r="AL19" i="1"/>
  <c r="AL26" i="1"/>
  <c r="T50" i="1"/>
  <c r="AL51" i="1"/>
  <c r="AK54" i="1"/>
  <c r="J57" i="1"/>
  <c r="AO72" i="1"/>
  <c r="Q130" i="1"/>
  <c r="G94" i="1"/>
  <c r="AA135" i="1"/>
  <c r="AA120" i="1"/>
  <c r="AL148" i="1"/>
  <c r="V109" i="1"/>
  <c r="V131" i="1"/>
  <c r="V103" i="1"/>
  <c r="R130" i="1"/>
  <c r="W54" i="1"/>
  <c r="R77" i="1"/>
  <c r="AL77" i="1"/>
  <c r="G145" i="1"/>
  <c r="G58" i="1"/>
  <c r="S77" i="1"/>
  <c r="AM77" i="1"/>
  <c r="T77" i="1"/>
  <c r="AN77" i="1"/>
  <c r="N131" i="1"/>
  <c r="N109" i="1"/>
  <c r="N130" i="1"/>
  <c r="Q59" i="1"/>
  <c r="AN60" i="1"/>
  <c r="U77" i="1"/>
  <c r="O131" i="1"/>
  <c r="O109" i="1"/>
  <c r="V77" i="1"/>
  <c r="L125" i="1"/>
  <c r="L136" i="1"/>
  <c r="AC91" i="1"/>
  <c r="P131" i="1"/>
  <c r="P109" i="1"/>
  <c r="S135" i="1"/>
  <c r="S120" i="1"/>
  <c r="AM120" i="1"/>
  <c r="G212" i="1"/>
  <c r="G214" i="1"/>
  <c r="G153" i="1"/>
  <c r="G147" i="1"/>
  <c r="G213" i="1"/>
  <c r="G149" i="1"/>
  <c r="G154" i="1"/>
  <c r="G148" i="1"/>
  <c r="W212" i="1"/>
  <c r="W214" i="1"/>
  <c r="W153" i="1"/>
  <c r="W147" i="1"/>
  <c r="W213" i="1"/>
  <c r="W154" i="1"/>
  <c r="W146" i="1"/>
  <c r="W144" i="1"/>
  <c r="W149" i="1"/>
  <c r="W145" i="1"/>
  <c r="W150" i="1"/>
  <c r="AN212" i="1"/>
  <c r="AN214" i="1"/>
  <c r="AN213" i="1"/>
  <c r="AN147" i="1"/>
  <c r="AN153" i="1"/>
  <c r="AN145" i="1"/>
  <c r="AN150" i="1"/>
  <c r="AN148" i="1"/>
  <c r="AN146" i="1"/>
  <c r="AN57" i="1"/>
  <c r="AN154" i="1"/>
  <c r="G59" i="1"/>
  <c r="W59" i="1"/>
  <c r="AN59" i="1"/>
  <c r="W60" i="1"/>
  <c r="W61" i="1"/>
  <c r="H77" i="1"/>
  <c r="X77" i="1"/>
  <c r="N136" i="1"/>
  <c r="R131" i="1"/>
  <c r="R109" i="1"/>
  <c r="R103" i="1"/>
  <c r="AK109" i="1"/>
  <c r="AK131" i="1"/>
  <c r="AK103" i="1"/>
  <c r="AD108" i="1"/>
  <c r="AC171" i="1"/>
  <c r="W57" i="1"/>
  <c r="AB76" i="1"/>
  <c r="AB189" i="1"/>
  <c r="AL109" i="1"/>
  <c r="AL131" i="1"/>
  <c r="AL103" i="1"/>
  <c r="V120" i="1"/>
  <c r="V135" i="1"/>
  <c r="S122" i="1"/>
  <c r="S123" i="1" s="1"/>
  <c r="S131" i="1"/>
  <c r="G144" i="1"/>
  <c r="H94" i="1"/>
  <c r="X94" i="1"/>
  <c r="L110" i="1"/>
  <c r="AB171" i="1"/>
  <c r="I94" i="1"/>
  <c r="Y94" i="1"/>
  <c r="M110" i="1"/>
  <c r="J94" i="1"/>
  <c r="Z94" i="1"/>
  <c r="AC167" i="1"/>
  <c r="AB167" i="1"/>
  <c r="K94" i="1"/>
  <c r="AA94" i="1"/>
  <c r="W103" i="1"/>
  <c r="P120" i="1"/>
  <c r="X103" i="1"/>
  <c r="AD93" i="1"/>
  <c r="AD167" i="1" s="1"/>
  <c r="G103" i="1"/>
  <c r="AN109" i="1"/>
  <c r="H88" i="1"/>
  <c r="X88" i="1"/>
  <c r="AO118" i="1"/>
  <c r="AF191" i="1"/>
  <c r="AP191" i="1" s="1"/>
  <c r="AQ191" i="1" s="1"/>
  <c r="AR191" i="1" s="1"/>
  <c r="AS191" i="1" s="1"/>
  <c r="W27" i="1" l="1"/>
  <c r="I20" i="1"/>
  <c r="I55" i="1"/>
  <c r="I27" i="1"/>
  <c r="J32" i="1"/>
  <c r="J64" i="1"/>
  <c r="Y110" i="1"/>
  <c r="Y122" i="1"/>
  <c r="Y123" i="1" s="1"/>
  <c r="AC15" i="1"/>
  <c r="AO44" i="1"/>
  <c r="X110" i="1"/>
  <c r="X122" i="1"/>
  <c r="X123" i="1" s="1"/>
  <c r="AD53" i="1"/>
  <c r="AD15" i="1"/>
  <c r="V20" i="1"/>
  <c r="R95" i="1"/>
  <c r="AA122" i="1"/>
  <c r="AA123" i="1" s="1"/>
  <c r="AA110" i="1"/>
  <c r="V27" i="1"/>
  <c r="G20" i="1"/>
  <c r="Z55" i="1"/>
  <c r="Z27" i="1"/>
  <c r="W55" i="1"/>
  <c r="H95" i="1"/>
  <c r="H136" i="1"/>
  <c r="H125" i="1"/>
  <c r="G125" i="1"/>
  <c r="G95" i="1"/>
  <c r="G136" i="1"/>
  <c r="K55" i="1"/>
  <c r="K27" i="1"/>
  <c r="K20" i="1"/>
  <c r="S64" i="1"/>
  <c r="S32" i="1"/>
  <c r="S28" i="1"/>
  <c r="AK122" i="1"/>
  <c r="AK123" i="1" s="1"/>
  <c r="AK110" i="1"/>
  <c r="AD91" i="1"/>
  <c r="AG10" i="1"/>
  <c r="AG76" i="1"/>
  <c r="AP72" i="1"/>
  <c r="AO76" i="1"/>
  <c r="AO73" i="1"/>
  <c r="W32" i="1"/>
  <c r="W28" i="1"/>
  <c r="W64" i="1"/>
  <c r="R27" i="1"/>
  <c r="R20" i="1"/>
  <c r="R55" i="1"/>
  <c r="AF76" i="1"/>
  <c r="AF11" i="1"/>
  <c r="AJ122" i="1"/>
  <c r="AJ110" i="1"/>
  <c r="Q27" i="1"/>
  <c r="Q20" i="1"/>
  <c r="Q55" i="1"/>
  <c r="R110" i="1"/>
  <c r="R122" i="1"/>
  <c r="AH10" i="1"/>
  <c r="AH76" i="1"/>
  <c r="AJ55" i="1"/>
  <c r="AJ20" i="1"/>
  <c r="AJ27" i="1"/>
  <c r="AF44" i="1"/>
  <c r="AG44" i="1" s="1"/>
  <c r="AH44" i="1" s="1"/>
  <c r="AC176" i="1"/>
  <c r="AC99" i="1"/>
  <c r="AC54" i="1"/>
  <c r="AC35" i="1"/>
  <c r="AC23" i="1"/>
  <c r="AC24" i="1"/>
  <c r="AC60" i="1"/>
  <c r="AE93" i="1"/>
  <c r="AO93" i="1"/>
  <c r="Q122" i="1"/>
  <c r="Q110" i="1"/>
  <c r="U64" i="1"/>
  <c r="U28" i="1"/>
  <c r="U32" i="1"/>
  <c r="J65" i="1"/>
  <c r="J33" i="1"/>
  <c r="J62" i="1"/>
  <c r="J36" i="1"/>
  <c r="H64" i="1"/>
  <c r="H32" i="1"/>
  <c r="H28" i="1"/>
  <c r="O110" i="1"/>
  <c r="O122" i="1"/>
  <c r="AL55" i="1"/>
  <c r="AL20" i="1"/>
  <c r="AL27" i="1"/>
  <c r="O20" i="1"/>
  <c r="O27" i="1"/>
  <c r="O55" i="1"/>
  <c r="V64" i="1"/>
  <c r="V28" i="1"/>
  <c r="V32" i="1"/>
  <c r="X28" i="1"/>
  <c r="X32" i="1"/>
  <c r="X64" i="1"/>
  <c r="AQ74" i="1"/>
  <c r="AP75" i="1"/>
  <c r="T110" i="1"/>
  <c r="T122" i="1"/>
  <c r="T123" i="1" s="1"/>
  <c r="AO167" i="1"/>
  <c r="Z136" i="1"/>
  <c r="Z125" i="1"/>
  <c r="Z95" i="1"/>
  <c r="T55" i="1"/>
  <c r="T27" i="1"/>
  <c r="T20" i="1"/>
  <c r="AN32" i="1"/>
  <c r="AN64" i="1"/>
  <c r="AN28" i="1"/>
  <c r="P110" i="1"/>
  <c r="P122" i="1"/>
  <c r="M65" i="1"/>
  <c r="M33" i="1"/>
  <c r="M62" i="1"/>
  <c r="M36" i="1"/>
  <c r="K125" i="1"/>
  <c r="K136" i="1"/>
  <c r="K95" i="1"/>
  <c r="AL110" i="1"/>
  <c r="AL122" i="1"/>
  <c r="J136" i="1"/>
  <c r="J125" i="1"/>
  <c r="J95" i="1"/>
  <c r="AB193" i="1"/>
  <c r="AO193" i="1" s="1"/>
  <c r="AO189" i="1"/>
  <c r="AK55" i="1"/>
  <c r="AK27" i="1"/>
  <c r="AK20" i="1"/>
  <c r="AE189" i="1"/>
  <c r="AE132" i="1"/>
  <c r="AF105" i="1"/>
  <c r="P20" i="1"/>
  <c r="P27" i="1"/>
  <c r="P55" i="1"/>
  <c r="U110" i="1"/>
  <c r="U122" i="1"/>
  <c r="U123" i="1" s="1"/>
  <c r="Y28" i="1"/>
  <c r="Y32" i="1"/>
  <c r="Y64" i="1"/>
  <c r="AE100" i="1"/>
  <c r="AE161" i="1"/>
  <c r="AE86" i="1"/>
  <c r="AE60" i="1"/>
  <c r="AE97" i="1"/>
  <c r="AE54" i="1"/>
  <c r="AE176" i="1"/>
  <c r="AE98" i="1"/>
  <c r="AE85" i="1"/>
  <c r="AE23" i="1"/>
  <c r="AE99" i="1"/>
  <c r="AE61" i="1"/>
  <c r="AE22" i="1"/>
  <c r="AE18" i="1"/>
  <c r="AE35" i="1"/>
  <c r="AE19" i="1"/>
  <c r="AE24" i="1"/>
  <c r="X95" i="1"/>
  <c r="X136" i="1"/>
  <c r="X125" i="1"/>
  <c r="S125" i="1"/>
  <c r="S95" i="1"/>
  <c r="S136" i="1"/>
  <c r="AA136" i="1"/>
  <c r="AA125" i="1"/>
  <c r="AA95" i="1"/>
  <c r="V95" i="1"/>
  <c r="V136" i="1"/>
  <c r="AB77" i="1"/>
  <c r="V110" i="1"/>
  <c r="V122" i="1"/>
  <c r="V123" i="1" s="1"/>
  <c r="N122" i="1"/>
  <c r="N110" i="1"/>
  <c r="AB53" i="1"/>
  <c r="AB51" i="1"/>
  <c r="AO11" i="1"/>
  <c r="AM110" i="1"/>
  <c r="AM122" i="1"/>
  <c r="AO52" i="1"/>
  <c r="N55" i="1"/>
  <c r="N20" i="1"/>
  <c r="N27" i="1"/>
  <c r="T95" i="1"/>
  <c r="T136" i="1"/>
  <c r="W125" i="1"/>
  <c r="W95" i="1"/>
  <c r="W136" i="1"/>
  <c r="L65" i="1"/>
  <c r="L33" i="1"/>
  <c r="L62" i="1"/>
  <c r="L36" i="1"/>
  <c r="AN110" i="1"/>
  <c r="AN122" i="1"/>
  <c r="AB15" i="1"/>
  <c r="AM64" i="1"/>
  <c r="AM32" i="1"/>
  <c r="AM28" i="1"/>
  <c r="Y95" i="1"/>
  <c r="Y136" i="1"/>
  <c r="AD114" i="1"/>
  <c r="U125" i="1"/>
  <c r="U95" i="1"/>
  <c r="U136" i="1"/>
  <c r="I136" i="1"/>
  <c r="I125" i="1"/>
  <c r="I95" i="1"/>
  <c r="AD171" i="1"/>
  <c r="AO171" i="1" s="1"/>
  <c r="AE108" i="1"/>
  <c r="AO108" i="1"/>
  <c r="AK136" i="1"/>
  <c r="AK95" i="1"/>
  <c r="AA55" i="1"/>
  <c r="AA20" i="1"/>
  <c r="AA27" i="1"/>
  <c r="AP152" i="1"/>
  <c r="AO152" i="1"/>
  <c r="G32" i="1"/>
  <c r="G64" i="1"/>
  <c r="G28" i="1"/>
  <c r="AP45" i="1"/>
  <c r="AD161" i="1" l="1"/>
  <c r="AD213" i="1" s="1"/>
  <c r="AD24" i="1"/>
  <c r="AD22" i="1"/>
  <c r="AD176" i="1"/>
  <c r="AD51" i="1"/>
  <c r="AD18" i="1"/>
  <c r="AD23" i="1"/>
  <c r="AD99" i="1"/>
  <c r="AO99" i="1" s="1"/>
  <c r="AO148" i="1" s="1"/>
  <c r="AD35" i="1"/>
  <c r="AD19" i="1"/>
  <c r="AD77" i="1"/>
  <c r="AD98" i="1"/>
  <c r="AO98" i="1" s="1"/>
  <c r="AO147" i="1" s="1"/>
  <c r="AD60" i="1"/>
  <c r="AD97" i="1"/>
  <c r="AD54" i="1"/>
  <c r="AD50" i="1"/>
  <c r="AD86" i="1"/>
  <c r="AO86" i="1" s="1"/>
  <c r="AD85" i="1"/>
  <c r="AD100" i="1"/>
  <c r="AO100" i="1" s="1"/>
  <c r="AD61" i="1"/>
  <c r="Z28" i="1"/>
  <c r="Z64" i="1"/>
  <c r="Z32" i="1"/>
  <c r="AC50" i="1"/>
  <c r="AC51" i="1"/>
  <c r="Y125" i="1"/>
  <c r="AC77" i="1"/>
  <c r="AC161" i="1"/>
  <c r="AC213" i="1" s="1"/>
  <c r="I28" i="1"/>
  <c r="I64" i="1"/>
  <c r="I32" i="1"/>
  <c r="AD170" i="1"/>
  <c r="AC85" i="1"/>
  <c r="AC98" i="1"/>
  <c r="AC97" i="1"/>
  <c r="AC61" i="1"/>
  <c r="AC100" i="1"/>
  <c r="AE172" i="1"/>
  <c r="AC18" i="1"/>
  <c r="AC19" i="1" s="1"/>
  <c r="AC22" i="1"/>
  <c r="AC25" i="1" s="1"/>
  <c r="AC59" i="1" s="1"/>
  <c r="AC86" i="1"/>
  <c r="AD166" i="1" s="1"/>
  <c r="M159" i="1"/>
  <c r="M173" i="1" s="1"/>
  <c r="M137" i="1"/>
  <c r="M37" i="1"/>
  <c r="M138" i="1"/>
  <c r="M66" i="1"/>
  <c r="M39" i="1"/>
  <c r="M40" i="1" s="1"/>
  <c r="AK64" i="1"/>
  <c r="AK32" i="1"/>
  <c r="AK28" i="1"/>
  <c r="O123" i="1"/>
  <c r="O125" i="1"/>
  <c r="P123" i="1"/>
  <c r="P125" i="1"/>
  <c r="AK125" i="1"/>
  <c r="AO149" i="1"/>
  <c r="AP63" i="1"/>
  <c r="AQ45" i="1"/>
  <c r="AR45" i="1" s="1"/>
  <c r="AS45" i="1" s="1"/>
  <c r="AJ64" i="1"/>
  <c r="AJ32" i="1"/>
  <c r="AJ28" i="1"/>
  <c r="AF108" i="1"/>
  <c r="AE171" i="1"/>
  <c r="J159" i="1"/>
  <c r="J173" i="1" s="1"/>
  <c r="J137" i="1"/>
  <c r="J66" i="1"/>
  <c r="J39" i="1"/>
  <c r="J40" i="1" s="1"/>
  <c r="J37" i="1"/>
  <c r="J138" i="1"/>
  <c r="AO53" i="1"/>
  <c r="AL64" i="1"/>
  <c r="AL32" i="1"/>
  <c r="AL28" i="1"/>
  <c r="Q28" i="1"/>
  <c r="Q32" i="1"/>
  <c r="Q64" i="1"/>
  <c r="AR74" i="1"/>
  <c r="AQ11" i="1"/>
  <c r="H62" i="1"/>
  <c r="H33" i="1"/>
  <c r="H36" i="1"/>
  <c r="H65" i="1"/>
  <c r="AB61" i="1"/>
  <c r="AB176" i="1"/>
  <c r="AB99" i="1"/>
  <c r="AB170" i="1" s="1"/>
  <c r="AB86" i="1"/>
  <c r="AB100" i="1"/>
  <c r="AB172" i="1" s="1"/>
  <c r="AB18" i="1"/>
  <c r="AB98" i="1"/>
  <c r="AB169" i="1" s="1"/>
  <c r="AB35" i="1"/>
  <c r="AB60" i="1"/>
  <c r="AB24" i="1"/>
  <c r="AO24" i="1" s="1"/>
  <c r="AB85" i="1"/>
  <c r="AB54" i="1"/>
  <c r="AB22" i="1"/>
  <c r="AO15" i="1"/>
  <c r="AO51" i="1" s="1"/>
  <c r="AB23" i="1"/>
  <c r="AO23" i="1" s="1"/>
  <c r="AO57" i="1" s="1"/>
  <c r="AB97" i="1"/>
  <c r="AC168" i="1" s="1"/>
  <c r="AB161" i="1"/>
  <c r="AB50" i="1"/>
  <c r="AB214" i="1"/>
  <c r="AL123" i="1"/>
  <c r="AL125" i="1"/>
  <c r="N123" i="1"/>
  <c r="N125" i="1"/>
  <c r="T64" i="1"/>
  <c r="T28" i="1"/>
  <c r="T32" i="1"/>
  <c r="AH52" i="1"/>
  <c r="AH15" i="1"/>
  <c r="AH77" i="1" s="1"/>
  <c r="AC172" i="1"/>
  <c r="AE114" i="1"/>
  <c r="AO114" i="1"/>
  <c r="AE27" i="1"/>
  <c r="AJ123" i="1"/>
  <c r="AJ125" i="1"/>
  <c r="V125" i="1"/>
  <c r="V62" i="1"/>
  <c r="V65" i="1"/>
  <c r="V36" i="1"/>
  <c r="V33" i="1"/>
  <c r="K64" i="1"/>
  <c r="K28" i="1"/>
  <c r="K32" i="1"/>
  <c r="AE25" i="1"/>
  <c r="P64" i="1"/>
  <c r="P32" i="1"/>
  <c r="P28" i="1"/>
  <c r="U62" i="1"/>
  <c r="U33" i="1"/>
  <c r="U36" i="1"/>
  <c r="U65" i="1"/>
  <c r="Q123" i="1"/>
  <c r="Q125" i="1"/>
  <c r="AE193" i="1"/>
  <c r="AF93" i="1"/>
  <c r="AE167" i="1"/>
  <c r="T125" i="1"/>
  <c r="X62" i="1"/>
  <c r="X33" i="1"/>
  <c r="X36" i="1"/>
  <c r="X65" i="1"/>
  <c r="AE166" i="1"/>
  <c r="N32" i="1"/>
  <c r="N64" i="1"/>
  <c r="N28" i="1"/>
  <c r="AF53" i="1"/>
  <c r="AP11" i="1"/>
  <c r="AF15" i="1"/>
  <c r="AF51" i="1" s="1"/>
  <c r="AM62" i="1"/>
  <c r="AM65" i="1"/>
  <c r="AM33" i="1"/>
  <c r="AM36" i="1"/>
  <c r="AN65" i="1"/>
  <c r="AN36" i="1"/>
  <c r="AN62" i="1"/>
  <c r="AN33" i="1"/>
  <c r="AN123" i="1"/>
  <c r="AN125" i="1"/>
  <c r="L159" i="1"/>
  <c r="L173" i="1" s="1"/>
  <c r="L137" i="1"/>
  <c r="L37" i="1"/>
  <c r="L138" i="1"/>
  <c r="L66" i="1"/>
  <c r="L39" i="1"/>
  <c r="L40" i="1" s="1"/>
  <c r="AD169" i="1"/>
  <c r="AG52" i="1"/>
  <c r="AG15" i="1"/>
  <c r="AG50" i="1" s="1"/>
  <c r="AP10" i="1"/>
  <c r="S62" i="1"/>
  <c r="S65" i="1"/>
  <c r="S36" i="1"/>
  <c r="S33" i="1"/>
  <c r="AE213" i="1"/>
  <c r="AC212" i="1"/>
  <c r="AC183" i="1"/>
  <c r="AD172" i="1"/>
  <c r="R28" i="1"/>
  <c r="R64" i="1"/>
  <c r="R32" i="1"/>
  <c r="AF189" i="1"/>
  <c r="AF193" i="1" s="1"/>
  <c r="AF132" i="1"/>
  <c r="AG105" i="1"/>
  <c r="O64" i="1"/>
  <c r="O32" i="1"/>
  <c r="O28" i="1"/>
  <c r="R123" i="1"/>
  <c r="R125" i="1"/>
  <c r="W36" i="1"/>
  <c r="W62" i="1"/>
  <c r="W33" i="1"/>
  <c r="W65" i="1"/>
  <c r="AO91" i="1"/>
  <c r="AE91" i="1"/>
  <c r="AA28" i="1"/>
  <c r="AA64" i="1"/>
  <c r="AA32" i="1"/>
  <c r="AE102" i="1"/>
  <c r="AE109" i="1" s="1"/>
  <c r="AP44" i="1"/>
  <c r="AQ44" i="1" s="1"/>
  <c r="AR44" i="1" s="1"/>
  <c r="AS44" i="1" s="1"/>
  <c r="Y33" i="1"/>
  <c r="Y62" i="1"/>
  <c r="Y36" i="1"/>
  <c r="Y65" i="1"/>
  <c r="G62" i="1"/>
  <c r="G36" i="1"/>
  <c r="G33" i="1"/>
  <c r="G65" i="1"/>
  <c r="AP76" i="1"/>
  <c r="AP73" i="1"/>
  <c r="AQ72" i="1"/>
  <c r="AM123" i="1"/>
  <c r="AM125" i="1"/>
  <c r="AE212" i="1"/>
  <c r="AE183" i="1"/>
  <c r="AC102" i="1"/>
  <c r="AC109" i="1" s="1"/>
  <c r="AD168" i="1" l="1"/>
  <c r="AD102" i="1"/>
  <c r="AO97" i="1"/>
  <c r="AO146" i="1" s="1"/>
  <c r="AD27" i="1"/>
  <c r="AE169" i="1"/>
  <c r="AF77" i="1"/>
  <c r="Z62" i="1"/>
  <c r="Z36" i="1"/>
  <c r="Z65" i="1"/>
  <c r="Z33" i="1"/>
  <c r="AO145" i="1"/>
  <c r="AO58" i="1"/>
  <c r="AC170" i="1"/>
  <c r="AO170" i="1" s="1"/>
  <c r="AO77" i="1"/>
  <c r="AD212" i="1"/>
  <c r="AD183" i="1"/>
  <c r="AE170" i="1"/>
  <c r="AD25" i="1"/>
  <c r="AD59" i="1" s="1"/>
  <c r="I65" i="1"/>
  <c r="I33" i="1"/>
  <c r="I62" i="1"/>
  <c r="I36" i="1"/>
  <c r="AE168" i="1"/>
  <c r="AO18" i="1"/>
  <c r="AE165" i="1"/>
  <c r="AO85" i="1"/>
  <c r="AO144" i="1" s="1"/>
  <c r="AD165" i="1"/>
  <c r="AA62" i="1"/>
  <c r="AA36" i="1"/>
  <c r="AA65" i="1"/>
  <c r="AA33" i="1"/>
  <c r="AE64" i="1"/>
  <c r="AE32" i="1"/>
  <c r="J209" i="1"/>
  <c r="J211" i="1"/>
  <c r="J210" i="1"/>
  <c r="J174" i="1"/>
  <c r="J197" i="1"/>
  <c r="AF91" i="1"/>
  <c r="AP52" i="1"/>
  <c r="N65" i="1"/>
  <c r="N62" i="1"/>
  <c r="N33" i="1"/>
  <c r="N36" i="1"/>
  <c r="AG77" i="1"/>
  <c r="AF114" i="1"/>
  <c r="AS74" i="1"/>
  <c r="AS11" i="1" s="1"/>
  <c r="AR11" i="1"/>
  <c r="AG132" i="1"/>
  <c r="AH105" i="1"/>
  <c r="AG189" i="1"/>
  <c r="AC165" i="1"/>
  <c r="AB165" i="1"/>
  <c r="U159" i="1"/>
  <c r="U173" i="1" s="1"/>
  <c r="U138" i="1"/>
  <c r="U66" i="1"/>
  <c r="U39" i="1"/>
  <c r="U40" i="1" s="1"/>
  <c r="U137" i="1"/>
  <c r="U37" i="1"/>
  <c r="T62" i="1"/>
  <c r="T33" i="1"/>
  <c r="T36" i="1"/>
  <c r="T65" i="1"/>
  <c r="AB168" i="1"/>
  <c r="AO168" i="1" s="1"/>
  <c r="AB102" i="1"/>
  <c r="AB109" i="1" s="1"/>
  <c r="AL62" i="1"/>
  <c r="AL65" i="1"/>
  <c r="AL36" i="1"/>
  <c r="AL33" i="1"/>
  <c r="AG161" i="1"/>
  <c r="AG213" i="1" s="1"/>
  <c r="AG100" i="1"/>
  <c r="AG60" i="1"/>
  <c r="AG97" i="1"/>
  <c r="AG176" i="1"/>
  <c r="AG85" i="1"/>
  <c r="AH165" i="1" s="1"/>
  <c r="AG86" i="1"/>
  <c r="AG22" i="1"/>
  <c r="AG25" i="1" s="1"/>
  <c r="AG59" i="1" s="1"/>
  <c r="AG54" i="1"/>
  <c r="AG18" i="1"/>
  <c r="AG19" i="1" s="1"/>
  <c r="AG27" i="1" s="1"/>
  <c r="AG35" i="1"/>
  <c r="AG99" i="1"/>
  <c r="AG23" i="1"/>
  <c r="AG98" i="1"/>
  <c r="AG61" i="1"/>
  <c r="AG24" i="1"/>
  <c r="AG51" i="1"/>
  <c r="X138" i="1"/>
  <c r="X137" i="1"/>
  <c r="X159" i="1"/>
  <c r="X173" i="1" s="1"/>
  <c r="X66" i="1"/>
  <c r="X39" i="1"/>
  <c r="X40" i="1" s="1"/>
  <c r="X37" i="1"/>
  <c r="AH161" i="1"/>
  <c r="AH213" i="1" s="1"/>
  <c r="AH100" i="1"/>
  <c r="AH60" i="1"/>
  <c r="AH97" i="1"/>
  <c r="AH98" i="1"/>
  <c r="AH176" i="1"/>
  <c r="AH85" i="1"/>
  <c r="AP85" i="1" s="1"/>
  <c r="AH35" i="1"/>
  <c r="AH24" i="1"/>
  <c r="AH54" i="1"/>
  <c r="AH18" i="1"/>
  <c r="AH19" i="1" s="1"/>
  <c r="AH99" i="1"/>
  <c r="AH23" i="1"/>
  <c r="AH61" i="1"/>
  <c r="AH22" i="1"/>
  <c r="AH25" i="1" s="1"/>
  <c r="AH59" i="1" s="1"/>
  <c r="AH86" i="1"/>
  <c r="AP86" i="1" s="1"/>
  <c r="AH51" i="1"/>
  <c r="Y138" i="1"/>
  <c r="Y137" i="1"/>
  <c r="Y159" i="1"/>
  <c r="Y173" i="1" s="1"/>
  <c r="Y66" i="1"/>
  <c r="Y39" i="1"/>
  <c r="Y40" i="1" s="1"/>
  <c r="Y37" i="1"/>
  <c r="AH50" i="1"/>
  <c r="AB183" i="1"/>
  <c r="AB212" i="1"/>
  <c r="AO176" i="1"/>
  <c r="AB90" i="1"/>
  <c r="P65" i="1"/>
  <c r="P62" i="1"/>
  <c r="P33" i="1"/>
  <c r="P36" i="1"/>
  <c r="AB19" i="1"/>
  <c r="L211" i="1"/>
  <c r="L174" i="1"/>
  <c r="L210" i="1"/>
  <c r="L197" i="1"/>
  <c r="L209" i="1"/>
  <c r="S159" i="1"/>
  <c r="S173" i="1" s="1"/>
  <c r="S138" i="1"/>
  <c r="S66" i="1"/>
  <c r="S39" i="1"/>
  <c r="S40" i="1" s="1"/>
  <c r="S137" i="1"/>
  <c r="S37" i="1"/>
  <c r="AQ53" i="1"/>
  <c r="Q62" i="1"/>
  <c r="Q36" i="1"/>
  <c r="Q33" i="1"/>
  <c r="Q65" i="1"/>
  <c r="AN138" i="1"/>
  <c r="AN137" i="1"/>
  <c r="AN66" i="1"/>
  <c r="AN159" i="1"/>
  <c r="AN173" i="1" s="1"/>
  <c r="AN37" i="1"/>
  <c r="AN39" i="1"/>
  <c r="AN40" i="1" s="1"/>
  <c r="W137" i="1"/>
  <c r="W138" i="1"/>
  <c r="W66" i="1"/>
  <c r="W159" i="1"/>
  <c r="W173" i="1" s="1"/>
  <c r="W39" i="1"/>
  <c r="W40" i="1" s="1"/>
  <c r="W37" i="1"/>
  <c r="AO35" i="1"/>
  <c r="G137" i="1"/>
  <c r="G138" i="1"/>
  <c r="G159" i="1"/>
  <c r="G173" i="1" s="1"/>
  <c r="G66" i="1"/>
  <c r="G39" i="1"/>
  <c r="G40" i="1" s="1"/>
  <c r="G37" i="1"/>
  <c r="AC166" i="1"/>
  <c r="AB166" i="1"/>
  <c r="AO166" i="1" s="1"/>
  <c r="AC169" i="1"/>
  <c r="AO169" i="1" s="1"/>
  <c r="AB213" i="1"/>
  <c r="AO161" i="1"/>
  <c r="AB115" i="1"/>
  <c r="AM138" i="1"/>
  <c r="AM66" i="1"/>
  <c r="AM159" i="1"/>
  <c r="AM173" i="1" s="1"/>
  <c r="AM137" i="1"/>
  <c r="AM37" i="1"/>
  <c r="AM39" i="1"/>
  <c r="AM40" i="1" s="1"/>
  <c r="AO54" i="1"/>
  <c r="AO60" i="1"/>
  <c r="AO61" i="1"/>
  <c r="AO50" i="1"/>
  <c r="H138" i="1"/>
  <c r="H159" i="1"/>
  <c r="H173" i="1" s="1"/>
  <c r="H137" i="1"/>
  <c r="H66" i="1"/>
  <c r="H39" i="1"/>
  <c r="H40" i="1" s="1"/>
  <c r="H37" i="1"/>
  <c r="AR72" i="1"/>
  <c r="AQ76" i="1"/>
  <c r="AQ10" i="1"/>
  <c r="K65" i="1"/>
  <c r="K62" i="1"/>
  <c r="K36" i="1"/>
  <c r="K33" i="1"/>
  <c r="R65" i="1"/>
  <c r="R62" i="1"/>
  <c r="R36" i="1"/>
  <c r="R33" i="1"/>
  <c r="V138" i="1"/>
  <c r="V137" i="1"/>
  <c r="V159" i="1"/>
  <c r="V173" i="1" s="1"/>
  <c r="V39" i="1"/>
  <c r="V40" i="1" s="1"/>
  <c r="V66" i="1"/>
  <c r="V37" i="1"/>
  <c r="AF171" i="1"/>
  <c r="AG108" i="1"/>
  <c r="O65" i="1"/>
  <c r="O62" i="1"/>
  <c r="O33" i="1"/>
  <c r="O36" i="1"/>
  <c r="AF176" i="1"/>
  <c r="AF161" i="1"/>
  <c r="AF100" i="1"/>
  <c r="AF172" i="1" s="1"/>
  <c r="AF97" i="1"/>
  <c r="AF98" i="1"/>
  <c r="AF169" i="1" s="1"/>
  <c r="AF86" i="1"/>
  <c r="AF22" i="1"/>
  <c r="AF85" i="1"/>
  <c r="AF54" i="1"/>
  <c r="AF18" i="1"/>
  <c r="AF19" i="1" s="1"/>
  <c r="AF35" i="1"/>
  <c r="AF99" i="1"/>
  <c r="AF170" i="1" s="1"/>
  <c r="AF23" i="1"/>
  <c r="AF60" i="1"/>
  <c r="AF61" i="1"/>
  <c r="AF24" i="1"/>
  <c r="AP24" i="1" s="1"/>
  <c r="AF50" i="1"/>
  <c r="AP15" i="1"/>
  <c r="AP50" i="1" s="1"/>
  <c r="AG93" i="1"/>
  <c r="AB25" i="1"/>
  <c r="AO22" i="1"/>
  <c r="AO56" i="1" s="1"/>
  <c r="AK33" i="1"/>
  <c r="AK65" i="1"/>
  <c r="AK36" i="1"/>
  <c r="AK62" i="1"/>
  <c r="AO172" i="1"/>
  <c r="AJ62" i="1"/>
  <c r="AJ65" i="1"/>
  <c r="AJ36" i="1"/>
  <c r="AJ33" i="1"/>
  <c r="AP53" i="1"/>
  <c r="AP51" i="1"/>
  <c r="AF167" i="1"/>
  <c r="AE59" i="1"/>
  <c r="AC27" i="1"/>
  <c r="M211" i="1"/>
  <c r="M210" i="1"/>
  <c r="M197" i="1"/>
  <c r="M174" i="1"/>
  <c r="M209" i="1"/>
  <c r="AG172" i="1" l="1"/>
  <c r="Z138" i="1"/>
  <c r="Z137" i="1"/>
  <c r="Z159" i="1"/>
  <c r="Z173" i="1" s="1"/>
  <c r="Z66" i="1"/>
  <c r="Z39" i="1"/>
  <c r="Z40" i="1" s="1"/>
  <c r="Z37" i="1"/>
  <c r="AO183" i="1"/>
  <c r="I138" i="1"/>
  <c r="I159" i="1"/>
  <c r="I173" i="1" s="1"/>
  <c r="I137" i="1"/>
  <c r="I39" i="1"/>
  <c r="I40" i="1" s="1"/>
  <c r="I37" i="1"/>
  <c r="I66" i="1"/>
  <c r="AP58" i="1"/>
  <c r="AD64" i="1"/>
  <c r="AD32" i="1"/>
  <c r="AP23" i="1"/>
  <c r="AP57" i="1" s="1"/>
  <c r="AD109" i="1"/>
  <c r="AO109" i="1" s="1"/>
  <c r="AO102" i="1"/>
  <c r="AH27" i="1"/>
  <c r="AH64" i="1"/>
  <c r="AH32" i="1"/>
  <c r="AH62" i="1" s="1"/>
  <c r="AG32" i="1"/>
  <c r="AG64" i="1"/>
  <c r="P159" i="1"/>
  <c r="P173" i="1" s="1"/>
  <c r="P138" i="1"/>
  <c r="P66" i="1"/>
  <c r="P39" i="1"/>
  <c r="P40" i="1" s="1"/>
  <c r="P37" i="1"/>
  <c r="P137" i="1"/>
  <c r="V209" i="1"/>
  <c r="V210" i="1"/>
  <c r="V211" i="1"/>
  <c r="V174" i="1"/>
  <c r="V197" i="1"/>
  <c r="AO213" i="1"/>
  <c r="AO153" i="1"/>
  <c r="AH166" i="1"/>
  <c r="M198" i="1"/>
  <c r="M201" i="1"/>
  <c r="AG62" i="1"/>
  <c r="AH172" i="1"/>
  <c r="AP100" i="1"/>
  <c r="AP149" i="1" s="1"/>
  <c r="X209" i="1"/>
  <c r="X211" i="1"/>
  <c r="X174" i="1"/>
  <c r="X210" i="1"/>
  <c r="X197" i="1"/>
  <c r="AK137" i="1"/>
  <c r="AK138" i="1"/>
  <c r="AK66" i="1"/>
  <c r="AK37" i="1"/>
  <c r="AK159" i="1"/>
  <c r="AK173" i="1" s="1"/>
  <c r="AK39" i="1"/>
  <c r="AK40" i="1" s="1"/>
  <c r="AP18" i="1"/>
  <c r="R159" i="1"/>
  <c r="R173" i="1" s="1"/>
  <c r="R138" i="1"/>
  <c r="R137" i="1"/>
  <c r="R66" i="1"/>
  <c r="R37" i="1"/>
  <c r="R39" i="1"/>
  <c r="R40" i="1" s="1"/>
  <c r="N159" i="1"/>
  <c r="N173" i="1" s="1"/>
  <c r="N137" i="1"/>
  <c r="N138" i="1"/>
  <c r="N66" i="1"/>
  <c r="N37" i="1"/>
  <c r="N39" i="1"/>
  <c r="N40" i="1" s="1"/>
  <c r="AO154" i="1"/>
  <c r="O159" i="1"/>
  <c r="O173" i="1" s="1"/>
  <c r="O137" i="1"/>
  <c r="O138" i="1"/>
  <c r="O66" i="1"/>
  <c r="O39" i="1"/>
  <c r="O40" i="1" s="1"/>
  <c r="O37" i="1"/>
  <c r="AP145" i="1"/>
  <c r="AG114" i="1"/>
  <c r="AH170" i="1"/>
  <c r="AP99" i="1"/>
  <c r="AP148" i="1" s="1"/>
  <c r="U197" i="1"/>
  <c r="U209" i="1"/>
  <c r="U211" i="1"/>
  <c r="U174" i="1"/>
  <c r="U210" i="1"/>
  <c r="AP77" i="1"/>
  <c r="AB27" i="1"/>
  <c r="AO19" i="1"/>
  <c r="AO55" i="1" s="1"/>
  <c r="T138" i="1"/>
  <c r="T66" i="1"/>
  <c r="T159" i="1"/>
  <c r="T173" i="1" s="1"/>
  <c r="T137" i="1"/>
  <c r="T39" i="1"/>
  <c r="T40" i="1" s="1"/>
  <c r="T37" i="1"/>
  <c r="H209" i="1"/>
  <c r="H211" i="1"/>
  <c r="H210" i="1"/>
  <c r="H174" i="1"/>
  <c r="H197" i="1"/>
  <c r="AG212" i="1"/>
  <c r="AG183" i="1"/>
  <c r="AE65" i="1"/>
  <c r="AE36" i="1"/>
  <c r="AE62" i="1"/>
  <c r="AF25" i="1"/>
  <c r="AP22" i="1"/>
  <c r="AP56" i="1" s="1"/>
  <c r="S210" i="1"/>
  <c r="S209" i="1"/>
  <c r="S211" i="1"/>
  <c r="S197" i="1"/>
  <c r="S174" i="1"/>
  <c r="AO165" i="1"/>
  <c r="AS72" i="1"/>
  <c r="AR76" i="1"/>
  <c r="AR10" i="1"/>
  <c r="AG168" i="1"/>
  <c r="AG102" i="1"/>
  <c r="AG109" i="1" s="1"/>
  <c r="G209" i="1"/>
  <c r="G211" i="1"/>
  <c r="G210" i="1"/>
  <c r="G174" i="1"/>
  <c r="G197" i="1"/>
  <c r="AP144" i="1"/>
  <c r="AG169" i="1"/>
  <c r="AL159" i="1"/>
  <c r="AL173" i="1" s="1"/>
  <c r="AL138" i="1"/>
  <c r="AL39" i="1"/>
  <c r="AL40" i="1" s="1"/>
  <c r="AL66" i="1"/>
  <c r="AL137" i="1"/>
  <c r="AL37" i="1"/>
  <c r="AF213" i="1"/>
  <c r="AP161" i="1"/>
  <c r="AJ137" i="1"/>
  <c r="AJ159" i="1"/>
  <c r="AJ173" i="1" s="1"/>
  <c r="AJ66" i="1"/>
  <c r="AJ37" i="1"/>
  <c r="AJ138" i="1"/>
  <c r="AJ39" i="1"/>
  <c r="AJ40" i="1" s="1"/>
  <c r="J198" i="1"/>
  <c r="J201" i="1"/>
  <c r="AC115" i="1"/>
  <c r="W209" i="1"/>
  <c r="W211" i="1"/>
  <c r="W174" i="1"/>
  <c r="W210" i="1"/>
  <c r="W197" i="1"/>
  <c r="AP35" i="1"/>
  <c r="AB59" i="1"/>
  <c r="AO25" i="1"/>
  <c r="AO59" i="1" s="1"/>
  <c r="AH93" i="1"/>
  <c r="AP93" i="1" s="1"/>
  <c r="L198" i="1"/>
  <c r="L201" i="1"/>
  <c r="AH212" i="1"/>
  <c r="AH183" i="1"/>
  <c r="AG193" i="1"/>
  <c r="AP193" i="1" s="1"/>
  <c r="Y209" i="1"/>
  <c r="Y211" i="1"/>
  <c r="Y210" i="1"/>
  <c r="Y174" i="1"/>
  <c r="Y197" i="1"/>
  <c r="AP98" i="1"/>
  <c r="AP147" i="1" s="1"/>
  <c r="AH169" i="1"/>
  <c r="AP169" i="1" s="1"/>
  <c r="AG170" i="1"/>
  <c r="AP170" i="1" s="1"/>
  <c r="AH189" i="1"/>
  <c r="AH193" i="1" s="1"/>
  <c r="AH132" i="1"/>
  <c r="AP105" i="1"/>
  <c r="AA137" i="1"/>
  <c r="AA159" i="1"/>
  <c r="AA138" i="1"/>
  <c r="AA37" i="1"/>
  <c r="AA39" i="1"/>
  <c r="AA66" i="1"/>
  <c r="AG91" i="1"/>
  <c r="AF212" i="1"/>
  <c r="AF183" i="1"/>
  <c r="AP176" i="1"/>
  <c r="Q138" i="1"/>
  <c r="Q159" i="1"/>
  <c r="Q173" i="1" s="1"/>
  <c r="Q137" i="1"/>
  <c r="Q37" i="1"/>
  <c r="Q66" i="1"/>
  <c r="Q39" i="1"/>
  <c r="Q40" i="1" s="1"/>
  <c r="AR53" i="1"/>
  <c r="AC64" i="1"/>
  <c r="AC32" i="1"/>
  <c r="AS53" i="1"/>
  <c r="AC160" i="1"/>
  <c r="AC90" i="1"/>
  <c r="AP19" i="1"/>
  <c r="AP55" i="1" s="1"/>
  <c r="AO212" i="1"/>
  <c r="AO150" i="1"/>
  <c r="AG165" i="1"/>
  <c r="AF165" i="1"/>
  <c r="AP165" i="1" s="1"/>
  <c r="AG166" i="1"/>
  <c r="AF166" i="1"/>
  <c r="K159" i="1"/>
  <c r="K173" i="1" s="1"/>
  <c r="K137" i="1"/>
  <c r="K37" i="1"/>
  <c r="K138" i="1"/>
  <c r="K66" i="1"/>
  <c r="K39" i="1"/>
  <c r="K40" i="1" s="1"/>
  <c r="AN209" i="1"/>
  <c r="AN211" i="1"/>
  <c r="AN197" i="1"/>
  <c r="AN174" i="1"/>
  <c r="AN210" i="1"/>
  <c r="AG167" i="1"/>
  <c r="AF168" i="1"/>
  <c r="AP168" i="1" s="1"/>
  <c r="AF102" i="1"/>
  <c r="AF109" i="1" s="1"/>
  <c r="AP54" i="1"/>
  <c r="AP60" i="1"/>
  <c r="AP61" i="1"/>
  <c r="AP172" i="1"/>
  <c r="AG171" i="1"/>
  <c r="AH108" i="1"/>
  <c r="AQ52" i="1"/>
  <c r="AQ15" i="1"/>
  <c r="AQ50" i="1" s="1"/>
  <c r="AM209" i="1"/>
  <c r="AM197" i="1"/>
  <c r="AM210" i="1"/>
  <c r="AM174" i="1"/>
  <c r="AM211" i="1"/>
  <c r="AH168" i="1"/>
  <c r="AP97" i="1"/>
  <c r="AP146" i="1" s="1"/>
  <c r="AH102" i="1"/>
  <c r="I174" i="1" l="1"/>
  <c r="I209" i="1"/>
  <c r="I211" i="1"/>
  <c r="I197" i="1"/>
  <c r="I210" i="1"/>
  <c r="AP183" i="1"/>
  <c r="Z209" i="1"/>
  <c r="Z197" i="1"/>
  <c r="Z211" i="1"/>
  <c r="Z210" i="1"/>
  <c r="Z174" i="1"/>
  <c r="AQ77" i="1"/>
  <c r="AP189" i="1"/>
  <c r="AD36" i="1"/>
  <c r="AD62" i="1"/>
  <c r="AD65" i="1"/>
  <c r="AB64" i="1"/>
  <c r="AB32" i="1"/>
  <c r="AO27" i="1"/>
  <c r="AO64" i="1" s="1"/>
  <c r="W201" i="1"/>
  <c r="W198" i="1"/>
  <c r="AH171" i="1"/>
  <c r="AP171" i="1" s="1"/>
  <c r="AP108" i="1"/>
  <c r="AQ108" i="1" s="1"/>
  <c r="AH91" i="1"/>
  <c r="Y201" i="1"/>
  <c r="Y198" i="1"/>
  <c r="AS76" i="1"/>
  <c r="AS10" i="1"/>
  <c r="AL197" i="1"/>
  <c r="AL209" i="1"/>
  <c r="AL211" i="1"/>
  <c r="AL174" i="1"/>
  <c r="AL210" i="1"/>
  <c r="M204" i="1"/>
  <c r="M202" i="1"/>
  <c r="AD160" i="1"/>
  <c r="AD214" i="1" s="1"/>
  <c r="AD90" i="1"/>
  <c r="X201" i="1"/>
  <c r="X198" i="1"/>
  <c r="AP166" i="1"/>
  <c r="H201" i="1"/>
  <c r="H198" i="1"/>
  <c r="P210" i="1"/>
  <c r="P209" i="1"/>
  <c r="P197" i="1"/>
  <c r="P211" i="1"/>
  <c r="P174" i="1"/>
  <c r="J204" i="1"/>
  <c r="J202" i="1"/>
  <c r="S201" i="1"/>
  <c r="S198" i="1"/>
  <c r="AG65" i="1"/>
  <c r="AG36" i="1"/>
  <c r="AF59" i="1"/>
  <c r="AP25" i="1"/>
  <c r="AP59" i="1" s="1"/>
  <c r="AJ210" i="1"/>
  <c r="AJ209" i="1"/>
  <c r="AJ211" i="1"/>
  <c r="AJ174" i="1"/>
  <c r="AJ197" i="1"/>
  <c r="AP154" i="1"/>
  <c r="AP213" i="1"/>
  <c r="AP153" i="1"/>
  <c r="AC65" i="1"/>
  <c r="AC36" i="1"/>
  <c r="AC62" i="1"/>
  <c r="AR52" i="1"/>
  <c r="AR15" i="1"/>
  <c r="AR50" i="1"/>
  <c r="U198" i="1"/>
  <c r="U201" i="1"/>
  <c r="AD115" i="1"/>
  <c r="L204" i="1"/>
  <c r="L202" i="1"/>
  <c r="AK210" i="1"/>
  <c r="AK197" i="1"/>
  <c r="AK209" i="1"/>
  <c r="AK211" i="1"/>
  <c r="AK174" i="1"/>
  <c r="AH65" i="1"/>
  <c r="AH36" i="1"/>
  <c r="AC214" i="1"/>
  <c r="AO160" i="1"/>
  <c r="AE159" i="1"/>
  <c r="AE39" i="1"/>
  <c r="AE66" i="1"/>
  <c r="K211" i="1"/>
  <c r="K174" i="1"/>
  <c r="K210" i="1"/>
  <c r="K209" i="1"/>
  <c r="K197" i="1"/>
  <c r="R210" i="1"/>
  <c r="R197" i="1"/>
  <c r="R211" i="1"/>
  <c r="R174" i="1"/>
  <c r="R209" i="1"/>
  <c r="AH109" i="1"/>
  <c r="AP102" i="1"/>
  <c r="AA40" i="1"/>
  <c r="AM198" i="1"/>
  <c r="AM201" i="1"/>
  <c r="AN201" i="1"/>
  <c r="AN198" i="1"/>
  <c r="Q210" i="1"/>
  <c r="Q209" i="1"/>
  <c r="Q197" i="1"/>
  <c r="Q211" i="1"/>
  <c r="Q174" i="1"/>
  <c r="AH167" i="1"/>
  <c r="AP167" i="1" s="1"/>
  <c r="G198" i="1"/>
  <c r="G201" i="1"/>
  <c r="AH114" i="1"/>
  <c r="O210" i="1"/>
  <c r="O197" i="1"/>
  <c r="O209" i="1"/>
  <c r="O211" i="1"/>
  <c r="O174" i="1"/>
  <c r="AA173" i="1"/>
  <c r="AQ105" i="1"/>
  <c r="AP132" i="1"/>
  <c r="AQ161" i="1"/>
  <c r="AQ213" i="1" s="1"/>
  <c r="AQ176" i="1"/>
  <c r="AQ98" i="1"/>
  <c r="AQ169" i="1" s="1"/>
  <c r="AQ85" i="1"/>
  <c r="AQ60" i="1"/>
  <c r="AQ100" i="1"/>
  <c r="AQ172" i="1" s="1"/>
  <c r="AQ54" i="1"/>
  <c r="AQ99" i="1"/>
  <c r="AQ170" i="1" s="1"/>
  <c r="AQ97" i="1"/>
  <c r="AQ23" i="1"/>
  <c r="AQ35" i="1"/>
  <c r="AQ24" i="1"/>
  <c r="AQ86" i="1"/>
  <c r="AQ22" i="1"/>
  <c r="AQ25" i="1" s="1"/>
  <c r="AQ59" i="1" s="1"/>
  <c r="AQ61" i="1"/>
  <c r="AQ18" i="1"/>
  <c r="AQ19" i="1"/>
  <c r="AQ27" i="1" s="1"/>
  <c r="AQ51" i="1"/>
  <c r="AF27" i="1"/>
  <c r="AP212" i="1"/>
  <c r="AP150" i="1"/>
  <c r="AQ93" i="1"/>
  <c r="AQ167" i="1"/>
  <c r="T210" i="1"/>
  <c r="T197" i="1"/>
  <c r="T209" i="1"/>
  <c r="T211" i="1"/>
  <c r="T174" i="1"/>
  <c r="N211" i="1"/>
  <c r="N210" i="1"/>
  <c r="N197" i="1"/>
  <c r="N174" i="1"/>
  <c r="N209" i="1"/>
  <c r="V201" i="1"/>
  <c r="V198" i="1"/>
  <c r="AD39" i="1" l="1"/>
  <c r="AD159" i="1"/>
  <c r="AD173" i="1" s="1"/>
  <c r="AD66" i="1"/>
  <c r="Z198" i="1"/>
  <c r="Z201" i="1"/>
  <c r="I201" i="1"/>
  <c r="I198" i="1"/>
  <c r="AS52" i="1"/>
  <c r="AS15" i="1"/>
  <c r="AS50" i="1"/>
  <c r="V202" i="1"/>
  <c r="V204" i="1"/>
  <c r="AP91" i="1"/>
  <c r="G204" i="1"/>
  <c r="G202" i="1"/>
  <c r="H202" i="1"/>
  <c r="H204" i="1"/>
  <c r="AQ132" i="1"/>
  <c r="AR105" i="1"/>
  <c r="AQ189" i="1"/>
  <c r="AQ193" i="1" s="1"/>
  <c r="AE160" i="1"/>
  <c r="AO90" i="1"/>
  <c r="AE90" i="1"/>
  <c r="AA211" i="1"/>
  <c r="AA174" i="1"/>
  <c r="AA210" i="1"/>
  <c r="AA197" i="1"/>
  <c r="AA209" i="1"/>
  <c r="AC159" i="1"/>
  <c r="AC173" i="1" s="1"/>
  <c r="AC39" i="1"/>
  <c r="AC66" i="1"/>
  <c r="AS77" i="1"/>
  <c r="AG39" i="1"/>
  <c r="AG159" i="1"/>
  <c r="AG66" i="1"/>
  <c r="W204" i="1"/>
  <c r="W202" i="1"/>
  <c r="N198" i="1"/>
  <c r="N201" i="1"/>
  <c r="AR176" i="1"/>
  <c r="AR161" i="1"/>
  <c r="AR213" i="1" s="1"/>
  <c r="AR61" i="1"/>
  <c r="AR98" i="1"/>
  <c r="AR169" i="1" s="1"/>
  <c r="AR85" i="1"/>
  <c r="AR165" i="1" s="1"/>
  <c r="AR60" i="1"/>
  <c r="AR19" i="1"/>
  <c r="AR27" i="1" s="1"/>
  <c r="AR54" i="1"/>
  <c r="AR99" i="1"/>
  <c r="AR170" i="1" s="1"/>
  <c r="AR97" i="1"/>
  <c r="AR100" i="1"/>
  <c r="AR172" i="1" s="1"/>
  <c r="AR35" i="1"/>
  <c r="AR23" i="1"/>
  <c r="AR24" i="1"/>
  <c r="AR22" i="1"/>
  <c r="AR25" i="1" s="1"/>
  <c r="AR59" i="1" s="1"/>
  <c r="AR18" i="1"/>
  <c r="AR86" i="1"/>
  <c r="AR51" i="1"/>
  <c r="AH159" i="1"/>
  <c r="AH66" i="1"/>
  <c r="AH39" i="1"/>
  <c r="AQ64" i="1"/>
  <c r="AQ32" i="1"/>
  <c r="AQ62" i="1" s="1"/>
  <c r="AQ166" i="1"/>
  <c r="K198" i="1"/>
  <c r="K201" i="1"/>
  <c r="AQ102" i="1"/>
  <c r="AQ109" i="1" s="1"/>
  <c r="AQ168" i="1"/>
  <c r="AM202" i="1"/>
  <c r="AM204" i="1"/>
  <c r="AB65" i="1"/>
  <c r="AB36" i="1"/>
  <c r="AO32" i="1"/>
  <c r="AB62" i="1"/>
  <c r="AO214" i="1"/>
  <c r="AO151" i="1"/>
  <c r="AK201" i="1"/>
  <c r="AK198" i="1"/>
  <c r="AJ201" i="1"/>
  <c r="AJ198" i="1"/>
  <c r="Y204" i="1"/>
  <c r="Y202" i="1"/>
  <c r="AD211" i="1"/>
  <c r="AD210" i="1"/>
  <c r="AD197" i="1"/>
  <c r="AD209" i="1"/>
  <c r="T198" i="1"/>
  <c r="T201" i="1"/>
  <c r="AR77" i="1"/>
  <c r="P201" i="1"/>
  <c r="P198" i="1"/>
  <c r="AP109" i="1"/>
  <c r="R201" i="1"/>
  <c r="R198" i="1"/>
  <c r="AR108" i="1"/>
  <c r="AQ171" i="1"/>
  <c r="S202" i="1"/>
  <c r="S204" i="1"/>
  <c r="AN202" i="1"/>
  <c r="AN204" i="1"/>
  <c r="AR93" i="1"/>
  <c r="AR167" i="1"/>
  <c r="O198" i="1"/>
  <c r="O201" i="1"/>
  <c r="AQ165" i="1"/>
  <c r="AE42" i="1"/>
  <c r="AE43" i="1"/>
  <c r="AO115" i="1"/>
  <c r="AE115" i="1"/>
  <c r="AQ212" i="1"/>
  <c r="AQ183" i="1"/>
  <c r="Q201" i="1"/>
  <c r="Q198" i="1"/>
  <c r="X202" i="1"/>
  <c r="X204" i="1"/>
  <c r="AF64" i="1"/>
  <c r="AF32" i="1"/>
  <c r="AP27" i="1"/>
  <c r="AP64" i="1" s="1"/>
  <c r="AP114" i="1"/>
  <c r="AQ114" i="1" s="1"/>
  <c r="U202" i="1"/>
  <c r="U204" i="1"/>
  <c r="AL198" i="1"/>
  <c r="AL201" i="1"/>
  <c r="Z202" i="1" l="1"/>
  <c r="Z204" i="1"/>
  <c r="I202" i="1"/>
  <c r="I204" i="1"/>
  <c r="AD42" i="1"/>
  <c r="AD43" i="1"/>
  <c r="AR64" i="1"/>
  <c r="AR32" i="1"/>
  <c r="O204" i="1"/>
  <c r="O202" i="1"/>
  <c r="AE214" i="1"/>
  <c r="T202" i="1"/>
  <c r="T204" i="1"/>
  <c r="P204" i="1"/>
  <c r="P202" i="1"/>
  <c r="AR132" i="1"/>
  <c r="AS105" i="1"/>
  <c r="AR189" i="1"/>
  <c r="AR193" i="1" s="1"/>
  <c r="AC211" i="1"/>
  <c r="AC210" i="1"/>
  <c r="AC209" i="1"/>
  <c r="AC197" i="1"/>
  <c r="AQ91" i="1"/>
  <c r="AK202" i="1"/>
  <c r="AK204" i="1"/>
  <c r="AA198" i="1"/>
  <c r="AA201" i="1"/>
  <c r="AH43" i="1"/>
  <c r="AH42" i="1"/>
  <c r="AC42" i="1"/>
  <c r="AC43" i="1"/>
  <c r="Q202" i="1"/>
  <c r="Q204" i="1"/>
  <c r="AS108" i="1"/>
  <c r="AS171" i="1" s="1"/>
  <c r="AR171" i="1"/>
  <c r="K204" i="1"/>
  <c r="K202" i="1"/>
  <c r="AO65" i="1"/>
  <c r="AO62" i="1"/>
  <c r="AB159" i="1"/>
  <c r="AB66" i="1"/>
  <c r="AB39" i="1"/>
  <c r="AO36" i="1"/>
  <c r="AS166" i="1"/>
  <c r="N204" i="1"/>
  <c r="N202" i="1"/>
  <c r="AE173" i="1"/>
  <c r="AS93" i="1"/>
  <c r="AS167" i="1" s="1"/>
  <c r="AR212" i="1"/>
  <c r="AR183" i="1"/>
  <c r="AF115" i="1"/>
  <c r="R202" i="1"/>
  <c r="R204" i="1"/>
  <c r="AF65" i="1"/>
  <c r="AF36" i="1"/>
  <c r="AF62" i="1"/>
  <c r="AP32" i="1"/>
  <c r="AS165" i="1"/>
  <c r="AL204" i="1"/>
  <c r="AL202" i="1"/>
  <c r="AJ202" i="1"/>
  <c r="AJ204" i="1"/>
  <c r="AR166" i="1"/>
  <c r="AR168" i="1"/>
  <c r="AR102" i="1"/>
  <c r="AR109" i="1" s="1"/>
  <c r="AF160" i="1"/>
  <c r="AF214" i="1" s="1"/>
  <c r="AF90" i="1"/>
  <c r="AS161" i="1"/>
  <c r="AS213" i="1" s="1"/>
  <c r="AS98" i="1"/>
  <c r="AS169" i="1" s="1"/>
  <c r="AS176" i="1"/>
  <c r="AS61" i="1"/>
  <c r="AS85" i="1"/>
  <c r="AS99" i="1"/>
  <c r="AS170" i="1" s="1"/>
  <c r="AS100" i="1"/>
  <c r="AS172" i="1" s="1"/>
  <c r="AS54" i="1"/>
  <c r="AS97" i="1"/>
  <c r="AS35" i="1"/>
  <c r="AS23" i="1"/>
  <c r="AS60" i="1"/>
  <c r="AS24" i="1"/>
  <c r="AS22" i="1"/>
  <c r="AS18" i="1"/>
  <c r="AS19" i="1" s="1"/>
  <c r="AS86" i="1"/>
  <c r="AS51" i="1"/>
  <c r="AR114" i="1"/>
  <c r="AQ65" i="1"/>
  <c r="AQ36" i="1"/>
  <c r="AG42" i="1"/>
  <c r="AG43" i="1"/>
  <c r="AS25" i="1" l="1"/>
  <c r="AS59" i="1" s="1"/>
  <c r="AS189" i="1"/>
  <c r="AS193" i="1" s="1"/>
  <c r="AS132" i="1"/>
  <c r="AF159" i="1"/>
  <c r="AF39" i="1"/>
  <c r="AF66" i="1"/>
  <c r="AP36" i="1"/>
  <c r="AS114" i="1"/>
  <c r="AA204" i="1"/>
  <c r="AA202" i="1"/>
  <c r="AB200" i="1"/>
  <c r="AG115" i="1"/>
  <c r="AE210" i="1"/>
  <c r="AE197" i="1"/>
  <c r="AE209" i="1"/>
  <c r="AE211" i="1"/>
  <c r="AB173" i="1"/>
  <c r="AO159" i="1"/>
  <c r="AP65" i="1"/>
  <c r="AP62" i="1"/>
  <c r="AO66" i="1"/>
  <c r="AB117" i="1"/>
  <c r="AB42" i="1"/>
  <c r="AB43" i="1"/>
  <c r="AO39" i="1"/>
  <c r="AS212" i="1"/>
  <c r="AS183" i="1"/>
  <c r="AG160" i="1"/>
  <c r="AG90" i="1"/>
  <c r="AR91" i="1"/>
  <c r="AR36" i="1"/>
  <c r="AR65" i="1"/>
  <c r="AQ159" i="1"/>
  <c r="AQ66" i="1"/>
  <c r="AQ39" i="1"/>
  <c r="AS168" i="1"/>
  <c r="AS102" i="1"/>
  <c r="AS109" i="1" s="1"/>
  <c r="AR62" i="1"/>
  <c r="AS27" i="1" l="1"/>
  <c r="AS91" i="1"/>
  <c r="AF42" i="1"/>
  <c r="AF43" i="1"/>
  <c r="AP39" i="1"/>
  <c r="AP66" i="1"/>
  <c r="AH90" i="1"/>
  <c r="AP90" i="1" s="1"/>
  <c r="AH160" i="1"/>
  <c r="AB201" i="1"/>
  <c r="AF173" i="1"/>
  <c r="AP159" i="1"/>
  <c r="AC117" i="1"/>
  <c r="AB119" i="1"/>
  <c r="AR159" i="1"/>
  <c r="AR39" i="1"/>
  <c r="AR66" i="1"/>
  <c r="AB211" i="1"/>
  <c r="AB197" i="1"/>
  <c r="AO197" i="1" s="1"/>
  <c r="AB210" i="1"/>
  <c r="AB209" i="1"/>
  <c r="AO173" i="1"/>
  <c r="AO42" i="1"/>
  <c r="AO43" i="1"/>
  <c r="AG214" i="1"/>
  <c r="AG173" i="1"/>
  <c r="AQ42" i="1"/>
  <c r="AQ43" i="1"/>
  <c r="AH115" i="1"/>
  <c r="AS64" i="1" l="1"/>
  <c r="AS32" i="1"/>
  <c r="AO209" i="1"/>
  <c r="AO211" i="1"/>
  <c r="AO210" i="1"/>
  <c r="AH214" i="1"/>
  <c r="AH173" i="1"/>
  <c r="AR42" i="1"/>
  <c r="AR43" i="1"/>
  <c r="AF210" i="1"/>
  <c r="AF209" i="1"/>
  <c r="AF211" i="1"/>
  <c r="AF197" i="1"/>
  <c r="AP173" i="1"/>
  <c r="AC200" i="1"/>
  <c r="AC201" i="1" s="1"/>
  <c r="AB83" i="1"/>
  <c r="AQ160" i="1"/>
  <c r="AQ90" i="1"/>
  <c r="AP115" i="1"/>
  <c r="AQ115" i="1" s="1"/>
  <c r="AP42" i="1"/>
  <c r="AP43" i="1"/>
  <c r="AB135" i="1"/>
  <c r="AB122" i="1"/>
  <c r="AB137" i="1"/>
  <c r="AG210" i="1"/>
  <c r="AG209" i="1"/>
  <c r="AG211" i="1"/>
  <c r="AG197" i="1"/>
  <c r="AD117" i="1"/>
  <c r="AC119" i="1"/>
  <c r="AP160" i="1"/>
  <c r="AS62" i="1" l="1"/>
  <c r="AS65" i="1"/>
  <c r="AS36" i="1"/>
  <c r="AB133" i="1"/>
  <c r="AB87" i="1"/>
  <c r="AB134" i="1"/>
  <c r="AB131" i="1"/>
  <c r="AD200" i="1"/>
  <c r="AD201" i="1" s="1"/>
  <c r="AC83" i="1"/>
  <c r="AP209" i="1"/>
  <c r="AP211" i="1"/>
  <c r="AP210" i="1"/>
  <c r="AQ214" i="1"/>
  <c r="AQ173" i="1"/>
  <c r="AB204" i="1"/>
  <c r="AC135" i="1"/>
  <c r="AC122" i="1"/>
  <c r="AC137" i="1"/>
  <c r="AP214" i="1"/>
  <c r="AP151" i="1"/>
  <c r="AH210" i="1"/>
  <c r="AH197" i="1"/>
  <c r="AP197" i="1" s="1"/>
  <c r="AH209" i="1"/>
  <c r="AH211" i="1"/>
  <c r="AE117" i="1"/>
  <c r="AO117" i="1"/>
  <c r="AD119" i="1"/>
  <c r="AR115" i="1"/>
  <c r="AR160" i="1"/>
  <c r="AR90" i="1"/>
  <c r="AS159" i="1" l="1"/>
  <c r="AS66" i="1"/>
  <c r="AS39" i="1"/>
  <c r="AS115" i="1"/>
  <c r="AQ209" i="1"/>
  <c r="AQ211" i="1"/>
  <c r="AQ210" i="1"/>
  <c r="AQ197" i="1"/>
  <c r="AF117" i="1"/>
  <c r="AE119" i="1"/>
  <c r="AR214" i="1"/>
  <c r="AR173" i="1"/>
  <c r="AO119" i="1"/>
  <c r="AD135" i="1"/>
  <c r="AD122" i="1"/>
  <c r="AO122" i="1" s="1"/>
  <c r="AD137" i="1"/>
  <c r="AC133" i="1"/>
  <c r="AC87" i="1"/>
  <c r="AC134" i="1"/>
  <c r="AC131" i="1"/>
  <c r="AO201" i="1"/>
  <c r="AE200" i="1"/>
  <c r="AD83" i="1"/>
  <c r="AC204" i="1"/>
  <c r="AB130" i="1"/>
  <c r="AB94" i="1"/>
  <c r="AS90" i="1"/>
  <c r="AS160" i="1"/>
  <c r="AS43" i="1" l="1"/>
  <c r="AS42" i="1"/>
  <c r="AC94" i="1"/>
  <c r="AC130" i="1"/>
  <c r="AS214" i="1"/>
  <c r="AS173" i="1"/>
  <c r="AB125" i="1"/>
  <c r="AB136" i="1"/>
  <c r="AB138" i="1"/>
  <c r="AO135" i="1"/>
  <c r="AO137" i="1"/>
  <c r="AR211" i="1"/>
  <c r="AR210" i="1"/>
  <c r="AR209" i="1"/>
  <c r="AR197" i="1"/>
  <c r="AE135" i="1"/>
  <c r="AE122" i="1"/>
  <c r="AE137" i="1"/>
  <c r="AG117" i="1"/>
  <c r="AF119" i="1"/>
  <c r="AD133" i="1"/>
  <c r="AD87" i="1"/>
  <c r="AO83" i="1"/>
  <c r="AD134" i="1"/>
  <c r="AD131" i="1"/>
  <c r="AP200" i="1"/>
  <c r="AE201" i="1"/>
  <c r="AO204" i="1"/>
  <c r="AD204" i="1"/>
  <c r="AF200" i="1" l="1"/>
  <c r="AF201" i="1" s="1"/>
  <c r="AE83" i="1"/>
  <c r="AF135" i="1"/>
  <c r="AF122" i="1"/>
  <c r="AF137" i="1"/>
  <c r="AO134" i="1"/>
  <c r="AO131" i="1"/>
  <c r="AO133" i="1"/>
  <c r="AD94" i="1"/>
  <c r="AD130" i="1"/>
  <c r="AO87" i="1"/>
  <c r="AO130" i="1" s="1"/>
  <c r="AS211" i="1"/>
  <c r="AS209" i="1"/>
  <c r="AS197" i="1"/>
  <c r="AS210" i="1"/>
  <c r="AH117" i="1"/>
  <c r="AG119" i="1"/>
  <c r="AC125" i="1"/>
  <c r="AC136" i="1"/>
  <c r="AC138" i="1"/>
  <c r="AG200" i="1" l="1"/>
  <c r="AG201" i="1" s="1"/>
  <c r="AF83" i="1"/>
  <c r="AD125" i="1"/>
  <c r="AO94" i="1"/>
  <c r="AD136" i="1"/>
  <c r="AD138" i="1"/>
  <c r="AE133" i="1"/>
  <c r="AE134" i="1"/>
  <c r="AE87" i="1"/>
  <c r="AE131" i="1"/>
  <c r="AG135" i="1"/>
  <c r="AG122" i="1"/>
  <c r="AG137" i="1"/>
  <c r="AP117" i="1"/>
  <c r="AQ117" i="1" s="1"/>
  <c r="AH119" i="1"/>
  <c r="AE204" i="1"/>
  <c r="AP119" i="1" l="1"/>
  <c r="AH135" i="1"/>
  <c r="AH122" i="1"/>
  <c r="AP122" i="1" s="1"/>
  <c r="AH137" i="1"/>
  <c r="AR117" i="1"/>
  <c r="AQ119" i="1"/>
  <c r="AE130" i="1"/>
  <c r="AE94" i="1"/>
  <c r="AO125" i="1"/>
  <c r="AO136" i="1"/>
  <c r="AO138" i="1"/>
  <c r="AF134" i="1"/>
  <c r="AF133" i="1"/>
  <c r="AF87" i="1"/>
  <c r="AF131" i="1"/>
  <c r="AH200" i="1"/>
  <c r="AH201" i="1" s="1"/>
  <c r="AG83" i="1"/>
  <c r="AF204" i="1"/>
  <c r="AP201" i="1" l="1"/>
  <c r="AH83" i="1"/>
  <c r="AQ135" i="1"/>
  <c r="AQ122" i="1"/>
  <c r="AQ137" i="1"/>
  <c r="AF130" i="1"/>
  <c r="AF94" i="1"/>
  <c r="AE125" i="1"/>
  <c r="AE136" i="1"/>
  <c r="AE138" i="1"/>
  <c r="AS117" i="1"/>
  <c r="AS119" i="1" s="1"/>
  <c r="AR119" i="1"/>
  <c r="AG134" i="1"/>
  <c r="AG87" i="1"/>
  <c r="AG131" i="1"/>
  <c r="AG133" i="1"/>
  <c r="AG204" i="1"/>
  <c r="AP135" i="1"/>
  <c r="AP137" i="1"/>
  <c r="AG130" i="1" l="1"/>
  <c r="AG94" i="1"/>
  <c r="AR135" i="1"/>
  <c r="AR122" i="1"/>
  <c r="AR137" i="1"/>
  <c r="AS135" i="1"/>
  <c r="AS122" i="1"/>
  <c r="AS137" i="1"/>
  <c r="AF125" i="1"/>
  <c r="AF136" i="1"/>
  <c r="AF138" i="1"/>
  <c r="AH134" i="1"/>
  <c r="AP83" i="1"/>
  <c r="AH131" i="1"/>
  <c r="AH87" i="1"/>
  <c r="AH133" i="1"/>
  <c r="AH204" i="1"/>
  <c r="AQ200" i="1"/>
  <c r="AQ201" i="1" s="1"/>
  <c r="AP134" i="1" l="1"/>
  <c r="AP131" i="1"/>
  <c r="AP133" i="1"/>
  <c r="AH130" i="1"/>
  <c r="AP87" i="1"/>
  <c r="AP130" i="1" s="1"/>
  <c r="AH94" i="1"/>
  <c r="AQ83" i="1"/>
  <c r="AQ204" i="1" s="1"/>
  <c r="AR200" i="1"/>
  <c r="AR201" i="1" s="1"/>
  <c r="AP204" i="1"/>
  <c r="AG125" i="1"/>
  <c r="AG136" i="1"/>
  <c r="AG138" i="1"/>
  <c r="AR83" i="1" l="1"/>
  <c r="AS200" i="1"/>
  <c r="AS201" i="1" s="1"/>
  <c r="AQ134" i="1"/>
  <c r="AQ131" i="1"/>
  <c r="AQ87" i="1"/>
  <c r="AQ133" i="1"/>
  <c r="AP94" i="1"/>
  <c r="AH125" i="1"/>
  <c r="AH136" i="1"/>
  <c r="AH138" i="1"/>
  <c r="AQ130" i="1" l="1"/>
  <c r="AQ94" i="1"/>
  <c r="AP125" i="1"/>
  <c r="AP136" i="1"/>
  <c r="AP138" i="1"/>
  <c r="AS83" i="1"/>
  <c r="AR131" i="1"/>
  <c r="AR133" i="1"/>
  <c r="AR87" i="1"/>
  <c r="AR134" i="1"/>
  <c r="AR204" i="1"/>
  <c r="AS133" i="1" l="1"/>
  <c r="AS131" i="1"/>
  <c r="AS87" i="1"/>
  <c r="AS134" i="1"/>
  <c r="AR130" i="1"/>
  <c r="AR94" i="1"/>
  <c r="AS204" i="1"/>
  <c r="AQ125" i="1"/>
  <c r="AQ136" i="1"/>
  <c r="AQ138" i="1"/>
  <c r="AR125" i="1" l="1"/>
  <c r="AR136" i="1"/>
  <c r="AR138" i="1"/>
  <c r="AS130" i="1"/>
  <c r="AS94" i="1"/>
  <c r="AS125" i="1" l="1"/>
  <c r="AS138" i="1"/>
  <c r="AS136" i="1"/>
</calcChain>
</file>

<file path=xl/sharedStrings.xml><?xml version="1.0" encoding="utf-8"?>
<sst xmlns="http://schemas.openxmlformats.org/spreadsheetml/2006/main" count="267" uniqueCount="225">
  <si>
    <t>Unity Software Inc.</t>
  </si>
  <si>
    <t>Dollars in millions, except per share</t>
  </si>
  <si>
    <t>Ticker: U  |  FYE: Dec 31  |  Segment regime: 2021 as filed (Create/Operate/Strategic); Q1'22+ recast Create/Grow. ironSource ad network sunset Apr 2026 (Q1'26 impairments); Supersonic divestiture pending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</si>
  <si>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</si>
  <si>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</si>
  <si>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</si>
  <si>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</si>
  <si>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</si>
  <si>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</si>
  <si>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</si>
  <si>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</si>
  <si>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</si>
  <si>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</si>
  <si>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</si>
  <si>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</si>
  <si>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</si>
  <si>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</si>
  <si>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</si>
  <si>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>Q4'24</t>
  </si>
  <si>
    <t>Q1'25</t>
  </si>
  <si>
    <t>Q2'25</t>
  </si>
  <si>
    <t>Q3'25</t>
  </si>
  <si>
    <t>Q4'25</t>
  </si>
  <si>
    <t>Q1'26</t>
  </si>
  <si>
    <t>Q2'26E</t>
  </si>
  <si>
    <t>Q3'26E</t>
  </si>
  <si>
    <t>Q4'26E</t>
  </si>
  <si>
    <t>Q1'27E</t>
  </si>
  <si>
    <t>Q2'27E</t>
  </si>
  <si>
    <t>Q3'27E</t>
  </si>
  <si>
    <t>Q4'27E</t>
  </si>
  <si>
    <t>FY21</t>
  </si>
  <si>
    <t>FY22</t>
  </si>
  <si>
    <t>FY23</t>
  </si>
  <si>
    <t>FY24</t>
  </si>
  <si>
    <t>FY25</t>
  </si>
  <si>
    <t>FY26E</t>
  </si>
  <si>
    <t>FY27E</t>
  </si>
  <si>
    <t>FY28E</t>
  </si>
  <si>
    <t>FY29E</t>
  </si>
  <si>
    <t>FY30E</t>
  </si>
  <si>
    <t>CAGR</t>
  </si>
  <si>
    <t>Step</t>
  </si>
  <si>
    <t>Income Statement</t>
  </si>
  <si>
    <t>Create Solutions Revenue (Create/Grow basis, Q1'22+)</t>
  </si>
  <si>
    <t>Grow Solutions Revenue (Create/Grow basis, Q1'22+)</t>
  </si>
  <si>
    <t>Create Solutions Revenue (2021 as filed)</t>
  </si>
  <si>
    <t>Operate Solutions Revenue (2021 as filed)</t>
  </si>
  <si>
    <t>Strategic Partnerships &amp; Other (2021 as filed)</t>
  </si>
  <si>
    <t>Total Revenue</t>
  </si>
  <si>
    <t>Recon: Total Revenue</t>
  </si>
  <si>
    <t>Less: Cost of Revenue</t>
  </si>
  <si>
    <t>Gross Profit</t>
  </si>
  <si>
    <t>Recon: Gross Profit</t>
  </si>
  <si>
    <t>Less: Research and Development</t>
  </si>
  <si>
    <t>Less: Sales and Marketing</t>
  </si>
  <si>
    <t>Less: General and Administrative</t>
  </si>
  <si>
    <t>Total Operating Expenses</t>
  </si>
  <si>
    <t>Recon: Total OpEx</t>
  </si>
  <si>
    <t>Loss from Operations</t>
  </si>
  <si>
    <t>Recon: Operating Income</t>
  </si>
  <si>
    <t>Less: Interest Expense</t>
  </si>
  <si>
    <t>Interest Income and Other Income (Expense), Net</t>
  </si>
  <si>
    <t>Loss Before Income Taxes</t>
  </si>
  <si>
    <t>Recon: Pretax Income</t>
  </si>
  <si>
    <t>Less: Provision for (Benefit from) Income Taxes</t>
  </si>
  <si>
    <t>Net Loss (incl. NCI)</t>
  </si>
  <si>
    <t>Recon: Net Income</t>
  </si>
  <si>
    <t>Less: NI Attributable to NCI and Redeemable NCI</t>
  </si>
  <si>
    <t>Net Loss Attributable to Unity Software Inc.</t>
  </si>
  <si>
    <t>Recon: NI to Unity</t>
  </si>
  <si>
    <t>EPS — Basic and Diluted (as filed)</t>
  </si>
  <si>
    <t>EPS — Diluted</t>
  </si>
  <si>
    <t>Shares — Basic (M, weighted avg)</t>
  </si>
  <si>
    <t>Shares — Diluted (M, weighted avg)</t>
  </si>
  <si>
    <t>Ratios &amp; Assumptions</t>
  </si>
  <si>
    <t>Create Solutions (as % of Total Revenue)</t>
  </si>
  <si>
    <t>Grow Solutions (as % of Total Revenue)</t>
  </si>
  <si>
    <t>YoY Create Solutions Growth (recast basis)</t>
  </si>
  <si>
    <t>YoY Grow Solutions Growth (recast basis)</t>
  </si>
  <si>
    <t>YoY Total Revenue Growth</t>
  </si>
  <si>
    <t>Gross Margin %</t>
  </si>
  <si>
    <t>R&amp;D % of Revenue</t>
  </si>
  <si>
    <t>S&amp;M % of Revenue</t>
  </si>
  <si>
    <t>G&amp;A % of Revenue</t>
  </si>
  <si>
    <t>Total OpEx % of Revenue</t>
  </si>
  <si>
    <t>Interest Expense % of Revenue</t>
  </si>
  <si>
    <t>Interest and Other Income % of Revenue</t>
  </si>
  <si>
    <t>Effective Tax Rate</t>
  </si>
  <si>
    <t>Diluted Shares QoQ/YoY Growth</t>
  </si>
  <si>
    <t>Operating Margin</t>
  </si>
  <si>
    <t>Pretax Margin</t>
  </si>
  <si>
    <t>Net Margin (incl. NCI)</t>
  </si>
  <si>
    <t>KPI Drivers</t>
  </si>
  <si>
    <t>Create Solutions Revenue ($M, filed basis — engine subs + industry/auto-HMI + Unity AI)</t>
  </si>
  <si>
    <t>YoY growth % (driver) — strategic Create 4 straight mid-teens quarters; filed basis converges as NS-Create (~$3M) dies</t>
  </si>
  <si>
    <t>Grow Solutions Revenue ($M, filed basis — Vector ~80% of strategic Grow; ironSource ads sunset Apr'26)</t>
  </si>
  <si>
    <t>YoY growth % (driver) — Q2'26E anchored to guided Strategic Grow +50-52% net of NS wind-down; decays to +11% FY30E</t>
  </si>
  <si>
    <t>Total Revenue ($M, derived = Create + Grow)</t>
  </si>
  <si>
    <t>Recon: KPI Total Revenue vs IS Total Revenue</t>
  </si>
  <si>
    <t>INFO: forward-only overlay — Strategic revenue (Total - ironSource ads - Supersonic): Q1'26 $432.4M (+35% YoY), Non-Strategic $75.8M winding to ~$0 by Q4'26E; no historical analogue before Q1'25</t>
  </si>
  <si>
    <t>Balance Sheet</t>
  </si>
  <si>
    <t>Cash and Cash Equivalents</t>
  </si>
  <si>
    <t>Short-term Investments (marketable securities, 2021-2023)</t>
  </si>
  <si>
    <t>Accounts Receivable, Net</t>
  </si>
  <si>
    <t>Prepaid Expenses and Other Current Assets</t>
  </si>
  <si>
    <t>Total Current Assets</t>
  </si>
  <si>
    <t>Recon: Total CA</t>
  </si>
  <si>
    <t>Property and Equipment, Net</t>
  </si>
  <si>
    <t>Goodwill (Weta FY21; ironSource merger FY22)</t>
  </si>
  <si>
    <t>Intangible Assets, Net</t>
  </si>
  <si>
    <t>Other Assets (incl. lease ROU + restricted cash where separate)</t>
  </si>
  <si>
    <t>Total Assets</t>
  </si>
  <si>
    <t>Recon: Total Assets</t>
  </si>
  <si>
    <t>Accounts Payable</t>
  </si>
  <si>
    <t>Accrued Expenses and Other Current Liabilities</t>
  </si>
  <si>
    <t>Publisher Payables</t>
  </si>
  <si>
    <t>Deferred Revenue</t>
  </si>
  <si>
    <t>Convertible Notes, Current (2026 notes from Q4'25)</t>
  </si>
  <si>
    <t>Total Current Liabilities</t>
  </si>
  <si>
    <t>Recon: Total CL</t>
  </si>
  <si>
    <t>Convertible Notes, Non-current</t>
  </si>
  <si>
    <t>Deferred Revenue, Non-current</t>
  </si>
  <si>
    <t>Deferred Tax Liabilities (ironSource era, FY22)</t>
  </si>
  <si>
    <t>Other Long-term Liabilities (incl. LT lease where separate)</t>
  </si>
  <si>
    <t>Total Liabilities</t>
  </si>
  <si>
    <t>Recon: Total Liabilities</t>
  </si>
  <si>
    <t>Redeemable Noncontrolling Interests (mezzanine; Unity China, Q3'22+)</t>
  </si>
  <si>
    <t>Common Stock</t>
  </si>
  <si>
    <t>Additional Paid-in Capital</t>
  </si>
  <si>
    <t>Accumulated Other Comprehensive Income (Loss)</t>
  </si>
  <si>
    <t>Accumulated Deficit</t>
  </si>
  <si>
    <t>Noncontrolling Interests (in equity, Q3'22+)</t>
  </si>
  <si>
    <t>Total Equity (incl. nonredeemable NCI)</t>
  </si>
  <si>
    <t>Recon: Total Equity</t>
  </si>
  <si>
    <t>Total Liabilities, Redeemable NCI and Equity</t>
  </si>
  <si>
    <t>Recon: Total L&amp;E</t>
  </si>
  <si>
    <t>BS Parity (TA - TL&amp;E; must = $0)</t>
  </si>
  <si>
    <t>Balance Sheet Ratios &amp; Assumptions</t>
  </si>
  <si>
    <t>Current Ratio</t>
  </si>
  <si>
    <t>Quick Ratio ((Cash + ST Inv + AR) / TCL)</t>
  </si>
  <si>
    <t>Total Debt ($M, current + LT convertible notes)</t>
  </si>
  <si>
    <t>Cash + ST Investments ($M)</t>
  </si>
  <si>
    <t>Net Cash (Debt) ($M, Cash + ST Inv - Total Debt)</t>
  </si>
  <si>
    <t>Total Debt / Total Equity</t>
  </si>
  <si>
    <t>Goodwill + Intangibles % of Total Assets</t>
  </si>
  <si>
    <t>Return on Equity (period NI / Total Equity)</t>
  </si>
  <si>
    <t>Return on Assets (period NI / Total Assets)</t>
  </si>
  <si>
    <t>BS Forecast Driver Ratios</t>
  </si>
  <si>
    <t>Accounts Receivable % of Q Revenue (ad-network receivables)</t>
  </si>
  <si>
    <t>Prepaid + Other CA % of Q Revenue</t>
  </si>
  <si>
    <t>Accounts Payable % of Q Revenue</t>
  </si>
  <si>
    <t>Accrued Expenses and Other % of Q Revenue</t>
  </si>
  <si>
    <t>Publisher Payables % of Q Revenue (Unity Ads publisher payouts)</t>
  </si>
  <si>
    <t>Deferred Revenue % of Q Revenue (subscription billings)</t>
  </si>
  <si>
    <t>Capex % of Revenue (asset-light)</t>
  </si>
  <si>
    <t>PP&amp;E Depreciation % of Prior Net PP&amp;E</t>
  </si>
  <si>
    <t>Intangibles Amortization % of Prior Net Intangibles (mgmt run-off bridge)</t>
  </si>
  <si>
    <t>SBC % of Revenue (mgmt bridge: to 15% and -20% $)</t>
  </si>
  <si>
    <t>Tax % of Revenue (NOL/valuation-allowance shielded; steps up out-years)</t>
  </si>
  <si>
    <t>Cash Flow Statement</t>
  </si>
  <si>
    <t>Depreciation and Amortization</t>
  </si>
  <si>
    <t>Stock-based Compensation Expense (incl. modified awards)</t>
  </si>
  <si>
    <t>Gain on Repayment / Extinguishment of Convertible Notes</t>
  </si>
  <si>
    <t>Impairments (intangibles / PP&amp;E / investments; Q1'26 ironSource sunset)</t>
  </si>
  <si>
    <t>Other Non-cash Items (incl. deferred tax, net where filed)</t>
  </si>
  <si>
    <t>Change in Accounts Receivable</t>
  </si>
  <si>
    <t>Change in Prepaid Expenses and Other</t>
  </si>
  <si>
    <t>Change in Other Assets (incl. lease ROU where filed)</t>
  </si>
  <si>
    <t>Change in Accounts Payable</t>
  </si>
  <si>
    <t>Change in Accrued Expenses and Other (incl. taxes where filed)</t>
  </si>
  <si>
    <t>Change in Publisher Payables</t>
  </si>
  <si>
    <t>Change in Other Long-term Liabilities (incl. lease where filed)</t>
  </si>
  <si>
    <t>Change in Deferred Revenue</t>
  </si>
  <si>
    <t>Cash Flow from Operating Activities</t>
  </si>
  <si>
    <t>Recon: CFO</t>
  </si>
  <si>
    <t>Purchases of Property and Equipment</t>
  </si>
  <si>
    <t>Acquisition of Intangible Assets</t>
  </si>
  <si>
    <t>Business Acquisitions, Net of Cash Acquired (Weta FY21; ironSource FY22)</t>
  </si>
  <si>
    <t>Purchases of Marketable Securities</t>
  </si>
  <si>
    <t>Maturities of Marketable Securities</t>
  </si>
  <si>
    <t>Sales / Principal Repayments of Marketable + Other Investments</t>
  </si>
  <si>
    <t>Purchases of Non-marketable / Other Investments</t>
  </si>
  <si>
    <t>Cash Flow from Investing Activities</t>
  </si>
  <si>
    <t>Recon: CFI</t>
  </si>
  <si>
    <t>Proceeds from Issuance of Convertible Notes ($1.725B FY21; $690M Q1'25)</t>
  </si>
  <si>
    <t>Purchase of Capped Calls</t>
  </si>
  <si>
    <t>Payment of Debt Issuance Costs</t>
  </si>
  <si>
    <t>Repayments of Convertible Notes</t>
  </si>
  <si>
    <t>Repurchases of Common Stock ($1.5B FY22 post-merger; $250M FY23)</t>
  </si>
  <si>
    <t>Proceeds from Employee Equity Plans (options + ESPP)</t>
  </si>
  <si>
    <t>Contributions from Redeemable NCI Holders (Unity China, FY22)</t>
  </si>
  <si>
    <t>Cash Flow from Financing Activities</t>
  </si>
  <si>
    <t>Recon: CFF</t>
  </si>
  <si>
    <t>Effect of FX Rate Changes on Cash</t>
  </si>
  <si>
    <t>Net Change in Cash (incl. Restricted)</t>
  </si>
  <si>
    <t>Recon: Net Change in Cash</t>
  </si>
  <si>
    <t>Beginning Cash (incl. Restricted)</t>
  </si>
  <si>
    <t>Ending Cash (incl. Restricted)</t>
  </si>
  <si>
    <t>Recon: Ending Cash</t>
  </si>
  <si>
    <t>Restricted Cash (per ASC 230 recon table)</t>
  </si>
  <si>
    <t>Recon: Cash Tie-out (CF Ending − BS Cash − Restricted)</t>
  </si>
  <si>
    <t>Cash Flow Ratios &amp; Assumptions</t>
  </si>
  <si>
    <t>Free Cash Flow (CFO + Capex)</t>
  </si>
  <si>
    <t>OCF Margin (CFO / Revenue)</t>
  </si>
  <si>
    <t>FCF Margin (FCF / Revenue)</t>
  </si>
  <si>
    <t>Capex % of Revenue</t>
  </si>
  <si>
    <t>SBC % of Revenue</t>
  </si>
  <si>
    <t>D&amp;A % of Revenue</t>
  </si>
  <si>
    <t>As-reported subtotals (for reconciliation only; signs match model rows)</t>
  </si>
  <si>
    <t>Gross Profit (filed)</t>
  </si>
  <si>
    <t>Total Operating Expenses (Less: form, filed)</t>
  </si>
  <si>
    <t>Net Loss Attributable to Unity</t>
  </si>
  <si>
    <t>CFO</t>
  </si>
  <si>
    <t>CFI</t>
  </si>
  <si>
    <t>CFF</t>
  </si>
  <si>
    <t>Cash + Restricted Cash, End of Period</t>
  </si>
  <si>
    <t>X</t>
  </si>
  <si>
    <t>Company Name</t>
  </si>
  <si>
    <t>Sub-header</t>
  </si>
  <si>
    <t>Last Fiscal Year End</t>
  </si>
  <si>
    <t>Today</t>
  </si>
  <si>
    <t>Share Price</t>
  </si>
  <si>
    <t>Minimum Cash (% of revenue)</t>
  </si>
  <si>
    <t>By A.N. Burrows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</si>
</sst>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_);\(&quot;$&quot;#,##0.0\)"/>
    <numFmt numFmtId="165" formatCode="#,##0.000_);\(#,##0.000\)"/>
    <numFmt numFmtId="166" formatCode="#,##0.0_);\(#,##0.0\)"/>
    <numFmt numFmtId="167" formatCode="#,##0.0%_);\(#,##0.0%\)"/>
    <numFmt numFmtId="168" formatCode="0.00&quot;x&quot;"/>
  </numFmts>
  <fonts count="11" x14ac:knownFonts="1">
    <font>
      <sz val="11"/>
      <color theme="1"/>
      <name val="Calibri"/>
      <family val="2"/>
      <scheme val="minor"/>
    </font>
    <font>
      <sz val="7"/>
      <color rgb="FFFF0000"/>
      <name val="Calibri"/>
    </font>
    <font>
      <b/>
      <sz val="10"/>
      <color rgb="FF000000"/>
      <name val="Calibri"/>
    </font>
    <font>
      <sz val="10"/>
      <color rgb="FF3366FF"/>
      <name val="Calibri"/>
    </font>
    <font>
      <b/>
      <sz val="14"/>
      <color rgb="FF000000"/>
      <name val="Calibri"/>
    </font>
    <font>
      <i/>
      <sz val="10"/>
      <color rgb="FF808080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9"/>
      <color rgb="FF808080"/>
      <name val="Calibri"/>
    </font>
    <font>
      <b/>
      <sz val="12"/>
      <color rgb="FFFFFFFF"/>
      <name val="Calibri"/>
    </font>
    <font>
      <i/>
      <sz val="10"/>
      <color rgb="FF00AA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3082"/>
        <bgColor rgb="FF003082"/>
      </patternFill>
    </fill>
    <fill>
      <patternFill patternType="solid">
        <fgColor rgb="FF0E7C3F"/>
        <bgColor rgb="FF0E7C3F"/>
      </patternFill>
    </fill>
    <fill>
      <patternFill patternType="solid">
        <fgColor rgb="FFB45309"/>
        <bgColor rgb="FFB45309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5" fillId="0" borderId="0" xfId="0" applyFont="1"/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2" borderId="0" xfId="0" applyFont="1" applyFill="1" applyAlignment="1">
      <alignment horizontal="centerContinuous"/>
    </xf>
    <xf numFmtId="0" fontId="6" fillId="0" borderId="0" xfId="0" applyFont="1"/>
    <xf numFmtId="164" fontId="3" fillId="0" borderId="0" xfId="0" applyNumberFormat="1" applyFont="1"/>
    <xf numFmtId="164" fontId="2" fillId="0" borderId="1" xfId="0" applyNumberFormat="1" applyFont="1" applyBorder="1"/>
    <xf numFmtId="165" fontId="10" fillId="0" borderId="0" xfId="0" applyNumberFormat="1" applyFont="1"/>
    <xf numFmtId="7" fontId="3" fillId="0" borderId="0" xfId="0" applyNumberFormat="1" applyFont="1"/>
    <xf numFmtId="166" fontId="3" fillId="0" borderId="0" xfId="0" applyNumberFormat="1" applyFont="1"/>
    <xf numFmtId="167" fontId="6" fillId="0" borderId="0" xfId="0" applyNumberFormat="1" applyFont="1"/>
    <xf numFmtId="0" fontId="9" fillId="3" borderId="0" xfId="0" applyFont="1" applyFill="1" applyAlignment="1">
      <alignment horizontal="centerContinuous"/>
    </xf>
    <xf numFmtId="165" fontId="2" fillId="0" borderId="1" xfId="0" applyNumberFormat="1" applyFont="1" applyBorder="1"/>
    <xf numFmtId="168" fontId="6" fillId="0" borderId="0" xfId="0" applyNumberFormat="1" applyFont="1"/>
    <xf numFmtId="164" fontId="6" fillId="0" borderId="0" xfId="0" applyNumberFormat="1" applyFont="1"/>
    <xf numFmtId="0" fontId="9" fillId="4" borderId="0" xfId="0" applyFont="1" applyFill="1" applyAlignment="1">
      <alignment horizontal="centerContinuous"/>
    </xf>
    <xf numFmtId="164" fontId="2" fillId="0" borderId="0" xfId="0" applyNumberFormat="1" applyFont="1"/>
    <xf numFmtId="0" fontId="1" fillId="0" borderId="0" xfId="0" applyFont="1"/>
    <xf numFmtId="14" fontId="0" fillId="0" borderId="0" xfId="0" applyNumberFormat="1"/>
    <xf numFmtId="167" fontId="0" fillId="0" borderId="0" xfId="0" applyNumberFormat="1"/>
    <xf numFmtId="164" fontId="6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9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242"/>
  <sheetViews>
    <sheetView showGridLines="0" tabSelected="1" zoomScale="85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" customWidth="1"/>
    <col min="2" max="3" width="42" customWidth="1"/>
    <col min="4" max="4" width="12" customWidth="1"/>
    <col min="5" max="6" width="3" customWidth="1"/>
    <col min="7" max="34" width="11" customWidth="1"/>
    <col min="35" max="35" width="3" customWidth="1"/>
    <col min="36" max="45" width="11" customWidth="1"/>
    <col min="46" max="46" width="3" customWidth="1"/>
    <col min="47" max="48" width="11" customWidth="1"/>
  </cols>
  <sheetData>
    <row r="1" spans="2:48" ht="18.75" x14ac:dyDescent="0.3">
      <c r="B1" s="1" t="s">
        <v>0</v>
      </c>
    </row>
    <row r="2" spans="2:48" x14ac:dyDescent="0.25">
      <c r="B2" s="2" t="s">
        <v>1</v>
      </c>
    </row>
    <row r="3" spans="2:48" x14ac:dyDescent="0.25">
      <c r="B3" s="3" t="s">
        <v>2</v>
      </c>
    </row>
    <row r="4" spans="2:48" x14ac:dyDescent="0.25">
      <c r="G4" s="4">
        <v>44286</v>
      </c>
      <c r="H4" s="4">
        <v>44377</v>
      </c>
      <c r="I4" s="4">
        <v>44469</v>
      </c>
      <c r="J4" s="4">
        <v>44561</v>
      </c>
      <c r="K4" s="4">
        <v>44651</v>
      </c>
      <c r="L4" s="4">
        <v>44742</v>
      </c>
      <c r="M4" s="4">
        <v>44834</v>
      </c>
      <c r="N4" s="4">
        <v>44926</v>
      </c>
      <c r="O4" s="4">
        <v>45016</v>
      </c>
      <c r="P4" s="4">
        <v>45107</v>
      </c>
      <c r="Q4" s="4">
        <v>45199</v>
      </c>
      <c r="R4" s="4">
        <v>45291</v>
      </c>
      <c r="S4" s="4">
        <v>45382</v>
      </c>
      <c r="T4" s="4">
        <v>45473</v>
      </c>
      <c r="U4" s="4">
        <v>45565</v>
      </c>
      <c r="V4" s="4">
        <v>45657</v>
      </c>
      <c r="W4" s="4">
        <v>45747</v>
      </c>
      <c r="X4" s="4">
        <v>45838</v>
      </c>
      <c r="Y4" s="4">
        <v>45930</v>
      </c>
      <c r="Z4" s="4">
        <v>46022</v>
      </c>
      <c r="AA4" s="4">
        <v>46112</v>
      </c>
      <c r="AB4" s="4">
        <v>46203</v>
      </c>
      <c r="AC4" s="4">
        <v>46295</v>
      </c>
      <c r="AD4" s="4">
        <v>46387</v>
      </c>
      <c r="AE4" s="4">
        <v>46477</v>
      </c>
      <c r="AF4" s="4">
        <v>46568</v>
      </c>
      <c r="AG4" s="4">
        <v>46660</v>
      </c>
      <c r="AH4" s="4">
        <v>46752</v>
      </c>
      <c r="AJ4" s="4">
        <v>44561</v>
      </c>
      <c r="AK4" s="4">
        <v>44926</v>
      </c>
      <c r="AL4" s="4">
        <v>45291</v>
      </c>
      <c r="AM4" s="4">
        <v>45657</v>
      </c>
      <c r="AN4" s="4">
        <v>46022</v>
      </c>
      <c r="AO4" s="4">
        <v>46387</v>
      </c>
      <c r="AP4" s="4">
        <v>46752</v>
      </c>
      <c r="AQ4" s="4">
        <v>47118</v>
      </c>
      <c r="AR4" s="4">
        <v>47483</v>
      </c>
      <c r="AS4" s="4">
        <v>47848</v>
      </c>
    </row>
    <row r="5" spans="2:48" x14ac:dyDescent="0.25"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22</v>
      </c>
      <c r="AA5" s="5" t="s">
        <v>23</v>
      </c>
      <c r="AB5" s="5" t="s">
        <v>24</v>
      </c>
      <c r="AC5" s="5" t="s">
        <v>25</v>
      </c>
      <c r="AD5" s="5" t="s">
        <v>26</v>
      </c>
      <c r="AE5" s="5" t="s">
        <v>27</v>
      </c>
      <c r="AF5" s="5" t="s">
        <v>28</v>
      </c>
      <c r="AG5" s="5" t="s">
        <v>29</v>
      </c>
      <c r="AH5" s="5" t="s">
        <v>30</v>
      </c>
      <c r="AJ5" s="5" t="s">
        <v>31</v>
      </c>
      <c r="AK5" s="5" t="s">
        <v>32</v>
      </c>
      <c r="AL5" s="5" t="s">
        <v>33</v>
      </c>
      <c r="AM5" s="5" t="s">
        <v>34</v>
      </c>
      <c r="AN5" s="5" t="s">
        <v>35</v>
      </c>
      <c r="AO5" s="5" t="s">
        <v>36</v>
      </c>
      <c r="AP5" s="5" t="s">
        <v>37</v>
      </c>
      <c r="AQ5" s="5" t="s">
        <v>38</v>
      </c>
      <c r="AR5" s="5" t="s">
        <v>39</v>
      </c>
      <c r="AS5" s="5" t="s">
        <v>40</v>
      </c>
      <c r="AU5" s="6" t="s">
        <v>41</v>
      </c>
      <c r="AV5" s="6" t="s">
        <v>42</v>
      </c>
    </row>
    <row r="8" spans="2:48" ht="15.75" x14ac:dyDescent="0.25">
      <c r="B8" s="7" t="s">
        <v>43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10" spans="2:48" x14ac:dyDescent="0.25">
      <c r="C10" s="8" t="s">
        <v>44</v>
      </c>
      <c r="K10" s="9">
        <v>164.54400000000001</v>
      </c>
      <c r="L10" s="9">
        <v>164.59399999999999</v>
      </c>
      <c r="M10" s="9">
        <v>189.178</v>
      </c>
      <c r="N10" s="9">
        <v>197.762</v>
      </c>
      <c r="O10" s="9">
        <v>187.369</v>
      </c>
      <c r="P10" s="9">
        <v>193.11</v>
      </c>
      <c r="Q10" s="9">
        <v>188.9</v>
      </c>
      <c r="R10" s="9">
        <v>289.79500000000002</v>
      </c>
      <c r="S10" s="9">
        <v>163.66999999999999</v>
      </c>
      <c r="T10" s="9">
        <v>150.77699999999999</v>
      </c>
      <c r="U10" s="9">
        <v>147.369</v>
      </c>
      <c r="V10" s="9">
        <v>152.15</v>
      </c>
      <c r="W10" s="9">
        <v>150.37799999999999</v>
      </c>
      <c r="X10" s="9">
        <v>153.78200000000001</v>
      </c>
      <c r="Y10" s="9">
        <v>152.35900000000001</v>
      </c>
      <c r="Z10" s="9">
        <v>164.89</v>
      </c>
      <c r="AA10" s="9">
        <v>156.64699999999999</v>
      </c>
      <c r="AB10" s="24">
        <f t="shared" ref="AB10:AH10" si="0">AB72</f>
        <v>157.93411399999999</v>
      </c>
      <c r="AC10" s="24">
        <f t="shared" si="0"/>
        <v>160.73874499999999</v>
      </c>
      <c r="AD10" s="24">
        <f t="shared" si="0"/>
        <v>178.90564999999998</v>
      </c>
      <c r="AE10" s="24">
        <f t="shared" si="0"/>
        <v>170.74522999999999</v>
      </c>
      <c r="AF10" s="24">
        <f t="shared" si="0"/>
        <v>172.93785482999999</v>
      </c>
      <c r="AG10" s="24">
        <f t="shared" si="0"/>
        <v>176.00892577499999</v>
      </c>
      <c r="AH10" s="24">
        <f t="shared" si="0"/>
        <v>195.0071585</v>
      </c>
      <c r="AK10" s="9">
        <v>716.07799999999997</v>
      </c>
      <c r="AL10" s="9">
        <v>859.17399999999998</v>
      </c>
      <c r="AM10" s="9">
        <v>613.96600000000001</v>
      </c>
      <c r="AN10" s="9">
        <v>621.40899999999999</v>
      </c>
      <c r="AO10" s="24">
        <f>AA10+AB10+AC10+AD10</f>
        <v>654.22550899999987</v>
      </c>
      <c r="AP10" s="24">
        <f>AE10+AF10+AG10+AH10</f>
        <v>714.69916910500001</v>
      </c>
      <c r="AQ10" s="24">
        <f>AQ72</f>
        <v>779.02209432445011</v>
      </c>
      <c r="AR10" s="24">
        <f>AR72</f>
        <v>845.23897234202832</v>
      </c>
      <c r="AS10" s="24">
        <f>AS72</f>
        <v>912.85809012939069</v>
      </c>
    </row>
    <row r="11" spans="2:48" x14ac:dyDescent="0.25">
      <c r="C11" s="8" t="s">
        <v>45</v>
      </c>
      <c r="K11" s="9">
        <v>155.58199999999999</v>
      </c>
      <c r="L11" s="9">
        <v>132.44900000000001</v>
      </c>
      <c r="M11" s="9">
        <v>133.703</v>
      </c>
      <c r="N11" s="9">
        <v>253.21199999999999</v>
      </c>
      <c r="O11" s="9">
        <v>312.99200000000002</v>
      </c>
      <c r="P11" s="9">
        <v>340.36799999999999</v>
      </c>
      <c r="Q11" s="9">
        <v>355.31</v>
      </c>
      <c r="R11" s="9">
        <v>319.47300000000001</v>
      </c>
      <c r="S11" s="9">
        <v>296.70999999999998</v>
      </c>
      <c r="T11" s="9">
        <v>298.48200000000003</v>
      </c>
      <c r="U11" s="9">
        <v>299.14800000000002</v>
      </c>
      <c r="V11" s="9">
        <v>304.94900000000001</v>
      </c>
      <c r="W11" s="9">
        <v>284.62200000000001</v>
      </c>
      <c r="X11" s="9">
        <v>287.16199999999998</v>
      </c>
      <c r="Y11" s="9">
        <v>318.25599999999997</v>
      </c>
      <c r="Z11" s="9">
        <v>338.19900000000001</v>
      </c>
      <c r="AA11" s="9">
        <v>351.59100000000001</v>
      </c>
      <c r="AB11" s="24">
        <f t="shared" ref="AB11:AH11" si="1">AB74</f>
        <v>351.77345000000003</v>
      </c>
      <c r="AC11" s="24">
        <f t="shared" si="1"/>
        <v>362.81184000000002</v>
      </c>
      <c r="AD11" s="24">
        <f t="shared" si="1"/>
        <v>378.78288000000003</v>
      </c>
      <c r="AE11" s="24">
        <f t="shared" si="1"/>
        <v>383.23419000000001</v>
      </c>
      <c r="AF11" s="24">
        <f t="shared" si="1"/>
        <v>393.98626400000006</v>
      </c>
      <c r="AG11" s="24">
        <f t="shared" si="1"/>
        <v>417.23361599999998</v>
      </c>
      <c r="AH11" s="24">
        <f t="shared" si="1"/>
        <v>441.28205520000006</v>
      </c>
      <c r="AK11" s="9">
        <v>674.94600000000003</v>
      </c>
      <c r="AL11" s="9">
        <v>1328.143</v>
      </c>
      <c r="AM11" s="9">
        <v>1199.289</v>
      </c>
      <c r="AN11" s="9">
        <v>1228.239</v>
      </c>
      <c r="AO11" s="24">
        <f>AA11+AB11+AC11+AD11</f>
        <v>1444.9591700000001</v>
      </c>
      <c r="AP11" s="24">
        <f>AE11+AF11+AG11+AH11</f>
        <v>1635.7361252000001</v>
      </c>
      <c r="AQ11" s="24">
        <f>AQ74</f>
        <v>1881.09654398</v>
      </c>
      <c r="AR11" s="24">
        <f>AR74</f>
        <v>2125.6390946973997</v>
      </c>
      <c r="AS11" s="24">
        <f>AS74</f>
        <v>2359.4593951141137</v>
      </c>
    </row>
    <row r="12" spans="2:48" x14ac:dyDescent="0.25">
      <c r="C12" s="8" t="s">
        <v>46</v>
      </c>
      <c r="G12" s="13">
        <v>70.387</v>
      </c>
      <c r="H12" s="13">
        <v>72.614000000000004</v>
      </c>
      <c r="I12" s="13">
        <v>83.742999999999995</v>
      </c>
      <c r="J12" s="13">
        <v>99.891999999999996</v>
      </c>
      <c r="AJ12" s="13">
        <v>326.63600000000002</v>
      </c>
    </row>
    <row r="13" spans="2:48" x14ac:dyDescent="0.25">
      <c r="C13" s="8" t="s">
        <v>47</v>
      </c>
      <c r="G13" s="13">
        <v>146.578</v>
      </c>
      <c r="H13" s="13">
        <v>182.916</v>
      </c>
      <c r="I13" s="13">
        <v>185.02099999999999</v>
      </c>
      <c r="J13" s="13">
        <v>194.625</v>
      </c>
      <c r="AJ13" s="13">
        <v>709.14</v>
      </c>
    </row>
    <row r="14" spans="2:48" x14ac:dyDescent="0.25">
      <c r="C14" s="8" t="s">
        <v>48</v>
      </c>
      <c r="G14" s="13">
        <v>17.806999999999999</v>
      </c>
      <c r="H14" s="13">
        <v>18.032</v>
      </c>
      <c r="I14" s="13">
        <v>17.564</v>
      </c>
      <c r="J14" s="13">
        <v>21.347000000000001</v>
      </c>
      <c r="AJ14" s="13">
        <v>74.75</v>
      </c>
    </row>
    <row r="15" spans="2:48" x14ac:dyDescent="0.25">
      <c r="B15" s="6" t="s">
        <v>49</v>
      </c>
      <c r="G15" s="10">
        <f t="shared" ref="G15:AA15" si="2">G10+G11+G12+G13+G14</f>
        <v>234.77199999999999</v>
      </c>
      <c r="H15" s="10">
        <f t="shared" si="2"/>
        <v>273.56200000000001</v>
      </c>
      <c r="I15" s="10">
        <f t="shared" si="2"/>
        <v>286.32800000000003</v>
      </c>
      <c r="J15" s="10">
        <f t="shared" si="2"/>
        <v>315.86399999999998</v>
      </c>
      <c r="K15" s="10">
        <f t="shared" si="2"/>
        <v>320.12599999999998</v>
      </c>
      <c r="L15" s="10">
        <f t="shared" si="2"/>
        <v>297.04300000000001</v>
      </c>
      <c r="M15" s="10">
        <f t="shared" si="2"/>
        <v>322.88099999999997</v>
      </c>
      <c r="N15" s="10">
        <f t="shared" si="2"/>
        <v>450.97399999999999</v>
      </c>
      <c r="O15" s="10">
        <f t="shared" si="2"/>
        <v>500.36099999999999</v>
      </c>
      <c r="P15" s="10">
        <f t="shared" si="2"/>
        <v>533.47800000000007</v>
      </c>
      <c r="Q15" s="10">
        <f t="shared" si="2"/>
        <v>544.21</v>
      </c>
      <c r="R15" s="10">
        <f t="shared" si="2"/>
        <v>609.26800000000003</v>
      </c>
      <c r="S15" s="10">
        <f t="shared" si="2"/>
        <v>460.38</v>
      </c>
      <c r="T15" s="10">
        <f t="shared" si="2"/>
        <v>449.25900000000001</v>
      </c>
      <c r="U15" s="10">
        <f t="shared" si="2"/>
        <v>446.51700000000005</v>
      </c>
      <c r="V15" s="10">
        <f t="shared" si="2"/>
        <v>457.09900000000005</v>
      </c>
      <c r="W15" s="10">
        <f t="shared" si="2"/>
        <v>435</v>
      </c>
      <c r="X15" s="10">
        <f t="shared" si="2"/>
        <v>440.94399999999996</v>
      </c>
      <c r="Y15" s="10">
        <f t="shared" si="2"/>
        <v>470.61500000000001</v>
      </c>
      <c r="Z15" s="10">
        <f t="shared" si="2"/>
        <v>503.089</v>
      </c>
      <c r="AA15" s="10">
        <f t="shared" si="2"/>
        <v>508.238</v>
      </c>
      <c r="AB15" s="25">
        <f t="shared" ref="AB15:AH15" si="3">AB10+AB11</f>
        <v>509.70756400000005</v>
      </c>
      <c r="AC15" s="25">
        <f t="shared" si="3"/>
        <v>523.55058499999996</v>
      </c>
      <c r="AD15" s="25">
        <f t="shared" si="3"/>
        <v>557.68853000000001</v>
      </c>
      <c r="AE15" s="25">
        <f t="shared" si="3"/>
        <v>553.97942</v>
      </c>
      <c r="AF15" s="25">
        <f t="shared" si="3"/>
        <v>566.92411883</v>
      </c>
      <c r="AG15" s="25">
        <f t="shared" si="3"/>
        <v>593.24254177499995</v>
      </c>
      <c r="AH15" s="25">
        <f t="shared" si="3"/>
        <v>636.28921370000012</v>
      </c>
      <c r="AJ15" s="10">
        <f>AJ10+AJ11+AJ12+AJ13+AJ14</f>
        <v>1110.5260000000001</v>
      </c>
      <c r="AK15" s="10">
        <f>AK10+AK11+AK12+AK13+AK14</f>
        <v>1391.0239999999999</v>
      </c>
      <c r="AL15" s="10">
        <f>AL10+AL11+AL12+AL13+AL14</f>
        <v>2187.317</v>
      </c>
      <c r="AM15" s="10">
        <f>AM10+AM11+AM12+AM13+AM14</f>
        <v>1813.2550000000001</v>
      </c>
      <c r="AN15" s="10">
        <f>AN10+AN11+AN12+AN13+AN14</f>
        <v>1849.6480000000001</v>
      </c>
      <c r="AO15" s="25">
        <f>AA15+AB15+AC15+AD15</f>
        <v>2099.184679</v>
      </c>
      <c r="AP15" s="25">
        <f>AE15+AF15+AG15+AH15</f>
        <v>2350.4352943049998</v>
      </c>
      <c r="AQ15" s="25">
        <f>AQ10+AQ11</f>
        <v>2660.1186383044501</v>
      </c>
      <c r="AR15" s="25">
        <f>AR10+AR11</f>
        <v>2970.8780670394281</v>
      </c>
      <c r="AS15" s="25">
        <f>AS10+AS11</f>
        <v>3272.3174852435045</v>
      </c>
    </row>
    <row r="16" spans="2:48" x14ac:dyDescent="0.25">
      <c r="D16" s="3" t="s">
        <v>50</v>
      </c>
      <c r="G16" s="11">
        <f>IF(_reported!G9="","",G15-_reported!G9)</f>
        <v>0</v>
      </c>
      <c r="H16" s="11">
        <f>IF(_reported!H9="","",H15-_reported!H9)</f>
        <v>0</v>
      </c>
      <c r="I16" s="11">
        <f>IF(_reported!I9="","",I15-_reported!I9)</f>
        <v>5.6843418860808015E-14</v>
      </c>
      <c r="J16" s="11">
        <f>IF(_reported!J9="","",J15-_reported!J9)</f>
        <v>0</v>
      </c>
      <c r="K16" s="11">
        <f>IF(_reported!K9="","",K15-_reported!K9)</f>
        <v>0</v>
      </c>
      <c r="L16" s="11">
        <f>IF(_reported!L9="","",L15-_reported!L9)</f>
        <v>0</v>
      </c>
      <c r="M16" s="11">
        <f>IF(_reported!M9="","",M15-_reported!M9)</f>
        <v>0</v>
      </c>
      <c r="N16" s="11">
        <f>IF(_reported!N9="","",N15-_reported!N9)</f>
        <v>0</v>
      </c>
      <c r="O16" s="11">
        <f>IF(_reported!O9="","",O15-_reported!O9)</f>
        <v>0</v>
      </c>
      <c r="P16" s="11">
        <f>IF(_reported!P9="","",P15-_reported!P9)</f>
        <v>1.1368683772161603E-13</v>
      </c>
      <c r="Q16" s="11">
        <f>IF(_reported!Q9="","",Q15-_reported!Q9)</f>
        <v>0</v>
      </c>
      <c r="R16" s="11">
        <f>IF(_reported!R9="","",R15-_reported!R9)</f>
        <v>0</v>
      </c>
      <c r="S16" s="11">
        <f>IF(_reported!S9="","",S15-_reported!S9)</f>
        <v>0</v>
      </c>
      <c r="T16" s="11">
        <f>IF(_reported!T9="","",T15-_reported!T9)</f>
        <v>0</v>
      </c>
      <c r="U16" s="11">
        <f>IF(_reported!U9="","",U15-_reported!U9)</f>
        <v>5.6843418860808015E-14</v>
      </c>
      <c r="V16" s="11">
        <f>IF(_reported!V9="","",V15-_reported!V9)</f>
        <v>5.6843418860808015E-14</v>
      </c>
      <c r="W16" s="11">
        <f>IF(_reported!W9="","",W15-_reported!W9)</f>
        <v>0</v>
      </c>
      <c r="X16" s="11">
        <f>IF(_reported!X9="","",X15-_reported!X9)</f>
        <v>-5.6843418860808015E-14</v>
      </c>
      <c r="Y16" s="11">
        <f>IF(_reported!Y9="","",Y15-_reported!Y9)</f>
        <v>0</v>
      </c>
      <c r="Z16" s="11">
        <f>IF(_reported!Z9="","",Z15-_reported!Z9)</f>
        <v>0</v>
      </c>
      <c r="AA16" s="11">
        <f>IF(_reported!AA9="","",AA15-_reported!AA9)</f>
        <v>0</v>
      </c>
      <c r="AJ16" s="11">
        <f>IF(_reported!AJ9="","",AJ15-_reported!AJ9)</f>
        <v>0</v>
      </c>
      <c r="AK16" s="11">
        <f>IF(_reported!AK9="","",AK15-_reported!AK9)</f>
        <v>0</v>
      </c>
      <c r="AL16" s="11">
        <f>IF(_reported!AL9="","",AL15-_reported!AL9)</f>
        <v>0</v>
      </c>
      <c r="AM16" s="11">
        <f>IF(_reported!AM9="","",AM15-_reported!AM9)</f>
        <v>0</v>
      </c>
      <c r="AN16" s="11">
        <f>IF(_reported!AN9="","",AN15-_reported!AN9)</f>
        <v>2.2737367544323206E-13</v>
      </c>
    </row>
    <row r="18" spans="2:45" x14ac:dyDescent="0.25">
      <c r="C18" s="8" t="s">
        <v>51</v>
      </c>
      <c r="G18" s="9">
        <v>-58.734000000000002</v>
      </c>
      <c r="H18" s="9">
        <v>-57.725000000000001</v>
      </c>
      <c r="I18" s="9">
        <v>-63.517000000000003</v>
      </c>
      <c r="J18" s="9">
        <v>-73.653999999999996</v>
      </c>
      <c r="K18" s="9">
        <v>-93.832999999999998</v>
      </c>
      <c r="L18" s="9">
        <v>-96.835999999999999</v>
      </c>
      <c r="M18" s="9">
        <v>-111.90300000000001</v>
      </c>
      <c r="N18" s="9">
        <v>-139.928</v>
      </c>
      <c r="O18" s="9">
        <v>-161.964</v>
      </c>
      <c r="P18" s="9">
        <v>-158.827</v>
      </c>
      <c r="Q18" s="9">
        <v>-151.34899999999999</v>
      </c>
      <c r="R18" s="9">
        <v>-261.58199999999999</v>
      </c>
      <c r="S18" s="9">
        <v>-144.387</v>
      </c>
      <c r="T18" s="9">
        <v>-108.875</v>
      </c>
      <c r="U18" s="9">
        <v>-112.054</v>
      </c>
      <c r="V18" s="9">
        <v>-115.53700000000001</v>
      </c>
      <c r="W18" s="9">
        <v>-113.95699999999999</v>
      </c>
      <c r="X18" s="9">
        <v>-114.211</v>
      </c>
      <c r="Y18" s="9">
        <v>-120.33199999999999</v>
      </c>
      <c r="Z18" s="9">
        <v>-129.239</v>
      </c>
      <c r="AA18" s="9">
        <v>-351.637</v>
      </c>
      <c r="AB18" s="24">
        <f t="shared" ref="AB18:AH18" si="4">-AB15*(1-AB55)</f>
        <v>-81.553210240000027</v>
      </c>
      <c r="AC18" s="24">
        <f t="shared" si="4"/>
        <v>-83.244543015000005</v>
      </c>
      <c r="AD18" s="24">
        <f t="shared" si="4"/>
        <v>-88.114787740000025</v>
      </c>
      <c r="AE18" s="24">
        <f t="shared" si="4"/>
        <v>-86.974768940000018</v>
      </c>
      <c r="AF18" s="24">
        <f t="shared" si="4"/>
        <v>-89.007086656310022</v>
      </c>
      <c r="AG18" s="24">
        <f t="shared" si="4"/>
        <v>-92.54583651690001</v>
      </c>
      <c r="AH18" s="24">
        <f t="shared" si="4"/>
        <v>-98.624828123500038</v>
      </c>
      <c r="AJ18" s="9">
        <v>-253.63</v>
      </c>
      <c r="AK18" s="9">
        <v>-442.5</v>
      </c>
      <c r="AL18" s="9">
        <v>-733.72199999999998</v>
      </c>
      <c r="AM18" s="9">
        <v>-480.85300000000001</v>
      </c>
      <c r="AN18" s="9">
        <v>-477.73899999999998</v>
      </c>
      <c r="AO18" s="24">
        <f>AA18+AB18+AC18+AD18</f>
        <v>-604.54954099500003</v>
      </c>
      <c r="AP18" s="24">
        <f>AE18+AF18+AG18+AH18</f>
        <v>-367.15252023671007</v>
      </c>
      <c r="AQ18" s="24">
        <f>-AQ15*(1-AQ55)</f>
        <v>-412.31838893718981</v>
      </c>
      <c r="AR18" s="24">
        <f>-AR15*(1-AR55)</f>
        <v>-454.54434425703255</v>
      </c>
      <c r="AS18" s="24">
        <f>-AS15*(1-AS55)</f>
        <v>-494.11994027176928</v>
      </c>
    </row>
    <row r="19" spans="2:45" x14ac:dyDescent="0.25">
      <c r="B19" s="6" t="s">
        <v>52</v>
      </c>
      <c r="G19" s="10">
        <f t="shared" ref="G19:AH19" si="5">G15+G18</f>
        <v>176.03799999999998</v>
      </c>
      <c r="H19" s="10">
        <f t="shared" si="5"/>
        <v>215.83700000000002</v>
      </c>
      <c r="I19" s="10">
        <f t="shared" si="5"/>
        <v>222.81100000000004</v>
      </c>
      <c r="J19" s="10">
        <f t="shared" si="5"/>
        <v>242.20999999999998</v>
      </c>
      <c r="K19" s="10">
        <f t="shared" si="5"/>
        <v>226.29299999999998</v>
      </c>
      <c r="L19" s="10">
        <f t="shared" si="5"/>
        <v>200.20699999999999</v>
      </c>
      <c r="M19" s="10">
        <f t="shared" si="5"/>
        <v>210.97799999999995</v>
      </c>
      <c r="N19" s="10">
        <f t="shared" si="5"/>
        <v>311.04599999999999</v>
      </c>
      <c r="O19" s="10">
        <f t="shared" si="5"/>
        <v>338.39699999999999</v>
      </c>
      <c r="P19" s="10">
        <f t="shared" si="5"/>
        <v>374.65100000000007</v>
      </c>
      <c r="Q19" s="10">
        <f t="shared" si="5"/>
        <v>392.86100000000005</v>
      </c>
      <c r="R19" s="10">
        <f t="shared" si="5"/>
        <v>347.68600000000004</v>
      </c>
      <c r="S19" s="10">
        <f t="shared" si="5"/>
        <v>315.99299999999999</v>
      </c>
      <c r="T19" s="10">
        <f t="shared" si="5"/>
        <v>340.38400000000001</v>
      </c>
      <c r="U19" s="10">
        <f t="shared" si="5"/>
        <v>334.46300000000008</v>
      </c>
      <c r="V19" s="10">
        <f t="shared" si="5"/>
        <v>341.56200000000001</v>
      </c>
      <c r="W19" s="10">
        <f t="shared" si="5"/>
        <v>321.04300000000001</v>
      </c>
      <c r="X19" s="10">
        <f t="shared" si="5"/>
        <v>326.73299999999995</v>
      </c>
      <c r="Y19" s="10">
        <f t="shared" si="5"/>
        <v>350.28300000000002</v>
      </c>
      <c r="Z19" s="10">
        <f t="shared" si="5"/>
        <v>373.85</v>
      </c>
      <c r="AA19" s="10">
        <f t="shared" si="5"/>
        <v>156.601</v>
      </c>
      <c r="AB19" s="10">
        <f t="shared" si="5"/>
        <v>428.15435376000005</v>
      </c>
      <c r="AC19" s="10">
        <f t="shared" si="5"/>
        <v>440.30604198499998</v>
      </c>
      <c r="AD19" s="10">
        <f t="shared" si="5"/>
        <v>469.57374226000002</v>
      </c>
      <c r="AE19" s="10">
        <f t="shared" si="5"/>
        <v>467.00465106000001</v>
      </c>
      <c r="AF19" s="10">
        <f t="shared" si="5"/>
        <v>477.91703217368996</v>
      </c>
      <c r="AG19" s="10">
        <f t="shared" si="5"/>
        <v>500.69670525809994</v>
      </c>
      <c r="AH19" s="10">
        <f t="shared" si="5"/>
        <v>537.66438557650008</v>
      </c>
      <c r="AJ19" s="10">
        <f>AJ15+AJ18</f>
        <v>856.89600000000007</v>
      </c>
      <c r="AK19" s="10">
        <f>AK15+AK18</f>
        <v>948.52399999999989</v>
      </c>
      <c r="AL19" s="10">
        <f>AL15+AL18</f>
        <v>1453.595</v>
      </c>
      <c r="AM19" s="10">
        <f>AM15+AM18</f>
        <v>1332.402</v>
      </c>
      <c r="AN19" s="10">
        <f>AN15+AN18</f>
        <v>1371.9090000000001</v>
      </c>
      <c r="AO19" s="25">
        <f>AA19+AB19+AC19+AD19</f>
        <v>1494.635138005</v>
      </c>
      <c r="AP19" s="25">
        <f>AE19+AF19+AG19+AH19</f>
        <v>1983.2827740682899</v>
      </c>
      <c r="AQ19" s="10">
        <f>AQ15+AQ18</f>
        <v>2247.8002493672602</v>
      </c>
      <c r="AR19" s="10">
        <f>AR15+AR18</f>
        <v>2516.3337227823954</v>
      </c>
      <c r="AS19" s="10">
        <f>AS15+AS18</f>
        <v>2778.1975449717352</v>
      </c>
    </row>
    <row r="20" spans="2:45" x14ac:dyDescent="0.25">
      <c r="D20" s="3" t="s">
        <v>53</v>
      </c>
      <c r="G20" s="11">
        <f>IF(_reported!G10="","",G19-_reported!G10)</f>
        <v>-2.8421709430404007E-14</v>
      </c>
      <c r="H20" s="11">
        <f>IF(_reported!H10="","",H19-_reported!H10)</f>
        <v>2.8421709430404007E-14</v>
      </c>
      <c r="I20" s="11">
        <f>IF(_reported!I10="","",I19-_reported!I10)</f>
        <v>2.8421709430404007E-14</v>
      </c>
      <c r="J20" s="11">
        <f>IF(_reported!J10="","",J19-_reported!J10)</f>
        <v>-2.8421709430404007E-14</v>
      </c>
      <c r="K20" s="11">
        <f>IF(_reported!K10="","",K19-_reported!K10)</f>
        <v>-2.8421709430404007E-14</v>
      </c>
      <c r="L20" s="11">
        <f>IF(_reported!L10="","",L19-_reported!L10)</f>
        <v>0</v>
      </c>
      <c r="M20" s="11">
        <f>IF(_reported!M10="","",M19-_reported!M10)</f>
        <v>-5.6843418860808015E-14</v>
      </c>
      <c r="N20" s="11">
        <f>IF(_reported!N10="","",N19-_reported!N10)</f>
        <v>0</v>
      </c>
      <c r="O20" s="11">
        <f>IF(_reported!O10="","",O19-_reported!O10)</f>
        <v>0</v>
      </c>
      <c r="P20" s="11">
        <f>IF(_reported!P10="","",P19-_reported!P10)</f>
        <v>5.6843418860808015E-14</v>
      </c>
      <c r="Q20" s="11">
        <f>IF(_reported!Q10="","",Q19-_reported!Q10)</f>
        <v>5.6843418860808015E-14</v>
      </c>
      <c r="R20" s="11">
        <f>IF(_reported!R10="","",R19-_reported!R10)</f>
        <v>5.6843418860808015E-14</v>
      </c>
      <c r="S20" s="11">
        <f>IF(_reported!S10="","",S19-_reported!S10)</f>
        <v>0</v>
      </c>
      <c r="T20" s="11">
        <f>IF(_reported!T10="","",T19-_reported!T10)</f>
        <v>0</v>
      </c>
      <c r="U20" s="11">
        <f>IF(_reported!U10="","",U19-_reported!U10)</f>
        <v>5.6843418860808015E-14</v>
      </c>
      <c r="V20" s="11">
        <f>IF(_reported!V10="","",V19-_reported!V10)</f>
        <v>0</v>
      </c>
      <c r="W20" s="11">
        <f>IF(_reported!W10="","",W19-_reported!W10)</f>
        <v>0</v>
      </c>
      <c r="X20" s="11">
        <f>IF(_reported!X10="","",X19-_reported!X10)</f>
        <v>-5.6843418860808015E-14</v>
      </c>
      <c r="Y20" s="11">
        <f>IF(_reported!Y10="","",Y19-_reported!Y10)</f>
        <v>0</v>
      </c>
      <c r="Z20" s="11">
        <f>IF(_reported!Z10="","",Z19-_reported!Z10)</f>
        <v>0</v>
      </c>
      <c r="AA20" s="11">
        <f>IF(_reported!AA10="","",AA19-_reported!AA10)</f>
        <v>0</v>
      </c>
      <c r="AJ20" s="11">
        <f>IF(_reported!AJ10="","",AJ19-_reported!AJ10)</f>
        <v>1.1368683772161603E-13</v>
      </c>
      <c r="AK20" s="11">
        <f>IF(_reported!AK10="","",AK19-_reported!AK10)</f>
        <v>-1.1368683772161603E-13</v>
      </c>
      <c r="AL20" s="11">
        <f>IF(_reported!AL10="","",AL19-_reported!AL10)</f>
        <v>0</v>
      </c>
      <c r="AM20" s="11">
        <f>IF(_reported!AM10="","",AM19-_reported!AM10)</f>
        <v>0</v>
      </c>
      <c r="AN20" s="11">
        <f>IF(_reported!AN10="","",AN19-_reported!AN10)</f>
        <v>0</v>
      </c>
    </row>
    <row r="22" spans="2:45" x14ac:dyDescent="0.25">
      <c r="C22" s="8" t="s">
        <v>54</v>
      </c>
      <c r="G22" s="9">
        <v>-154.01499999999999</v>
      </c>
      <c r="H22" s="9">
        <v>-154.21600000000001</v>
      </c>
      <c r="I22" s="9">
        <v>-178.41300000000001</v>
      </c>
      <c r="J22" s="9">
        <v>-209.066</v>
      </c>
      <c r="K22" s="9">
        <v>-221.04</v>
      </c>
      <c r="L22" s="9">
        <v>-215.96</v>
      </c>
      <c r="M22" s="9">
        <v>-248.38</v>
      </c>
      <c r="N22" s="9">
        <v>-274.11099999999999</v>
      </c>
      <c r="O22" s="9">
        <v>-280.48</v>
      </c>
      <c r="P22" s="9">
        <v>-267.95499999999998</v>
      </c>
      <c r="Q22" s="9">
        <v>-240.00299999999999</v>
      </c>
      <c r="R22" s="9">
        <v>-265.14999999999998</v>
      </c>
      <c r="S22" s="9">
        <v>-282.72800000000001</v>
      </c>
      <c r="T22" s="9">
        <v>-208.935</v>
      </c>
      <c r="U22" s="9">
        <v>-215.197</v>
      </c>
      <c r="V22" s="9">
        <v>-217.97</v>
      </c>
      <c r="W22" s="9">
        <v>-220.625</v>
      </c>
      <c r="X22" s="9">
        <v>-214.80699999999999</v>
      </c>
      <c r="Y22" s="9">
        <v>-244.357</v>
      </c>
      <c r="Z22" s="9">
        <v>-249.727</v>
      </c>
      <c r="AA22" s="9">
        <v>-254.42500000000001</v>
      </c>
      <c r="AB22" s="24">
        <f t="shared" ref="AB22:AH22" si="6">-AB15*AB56</f>
        <v>-239.56255508000001</v>
      </c>
      <c r="AC22" s="24">
        <f t="shared" si="6"/>
        <v>-240.8332691</v>
      </c>
      <c r="AD22" s="24">
        <f t="shared" si="6"/>
        <v>-231.44073994999999</v>
      </c>
      <c r="AE22" s="24">
        <f t="shared" si="6"/>
        <v>-229.9014593</v>
      </c>
      <c r="AF22" s="24">
        <f t="shared" si="6"/>
        <v>-232.43888872029999</v>
      </c>
      <c r="AG22" s="24">
        <f t="shared" si="6"/>
        <v>-240.263229418875</v>
      </c>
      <c r="AH22" s="24">
        <f t="shared" si="6"/>
        <v>-251.33423941150005</v>
      </c>
      <c r="AJ22" s="9">
        <v>-695.71</v>
      </c>
      <c r="AK22" s="9">
        <v>-959.49099999999999</v>
      </c>
      <c r="AL22" s="9">
        <v>-1053.588</v>
      </c>
      <c r="AM22" s="9">
        <v>-924.83</v>
      </c>
      <c r="AN22" s="9">
        <v>-929.51599999999996</v>
      </c>
      <c r="AO22" s="24">
        <f>AA22+AB22+AC22+AD22</f>
        <v>-966.26156413000001</v>
      </c>
      <c r="AP22" s="24">
        <f>AE22+AF22+AG22+AH22</f>
        <v>-953.93781685067506</v>
      </c>
      <c r="AQ22" s="24">
        <f>-AQ15*AQ56</f>
        <v>-1024.1456757472133</v>
      </c>
      <c r="AR22" s="24">
        <f>-AR15*AR56</f>
        <v>-1114.0792751397855</v>
      </c>
      <c r="AS22" s="24">
        <f>-AS15*AS56</f>
        <v>-1204.2128345696096</v>
      </c>
    </row>
    <row r="23" spans="2:45" x14ac:dyDescent="0.25">
      <c r="C23" s="8" t="s">
        <v>55</v>
      </c>
      <c r="G23" s="13">
        <v>-69.793000000000006</v>
      </c>
      <c r="H23" s="13">
        <v>-74.888000000000005</v>
      </c>
      <c r="I23" s="13">
        <v>-97.424999999999997</v>
      </c>
      <c r="J23" s="13">
        <v>-102.833</v>
      </c>
      <c r="K23" s="13">
        <v>-103.93899999999999</v>
      </c>
      <c r="L23" s="13">
        <v>-100.908</v>
      </c>
      <c r="M23" s="13">
        <v>-109.639</v>
      </c>
      <c r="N23" s="13">
        <v>-183.47</v>
      </c>
      <c r="O23" s="13">
        <v>-216.12700000000001</v>
      </c>
      <c r="P23" s="13">
        <v>-209.131</v>
      </c>
      <c r="Q23" s="13">
        <v>-194</v>
      </c>
      <c r="R23" s="13">
        <v>-215.36699999999999</v>
      </c>
      <c r="S23" s="13">
        <v>-230.625</v>
      </c>
      <c r="T23" s="13">
        <v>-169.85400000000001</v>
      </c>
      <c r="U23" s="13">
        <v>-176.423</v>
      </c>
      <c r="V23" s="13">
        <v>-175.74700000000001</v>
      </c>
      <c r="W23" s="13">
        <v>-162.01300000000001</v>
      </c>
      <c r="X23" s="13">
        <v>-161.51300000000001</v>
      </c>
      <c r="Y23" s="13">
        <v>-165.869</v>
      </c>
      <c r="Z23" s="13">
        <v>-163.512</v>
      </c>
      <c r="AA23" s="13">
        <v>-195.37700000000001</v>
      </c>
      <c r="AB23" s="26">
        <f t="shared" ref="AB23:AH23" si="7">-AB15*AB57</f>
        <v>-171.26174150400001</v>
      </c>
      <c r="AC23" s="26">
        <f t="shared" si="7"/>
        <v>-171.72459187999999</v>
      </c>
      <c r="AD23" s="26">
        <f t="shared" si="7"/>
        <v>-164.51811634999999</v>
      </c>
      <c r="AE23" s="26">
        <f t="shared" si="7"/>
        <v>-165.08586715999999</v>
      </c>
      <c r="AF23" s="26">
        <f t="shared" si="7"/>
        <v>-167.24261505484998</v>
      </c>
      <c r="AG23" s="26">
        <f t="shared" si="7"/>
        <v>-172.04033711474997</v>
      </c>
      <c r="AH23" s="26">
        <f t="shared" si="7"/>
        <v>-180.06984747710001</v>
      </c>
      <c r="AJ23" s="13">
        <v>-344.93900000000002</v>
      </c>
      <c r="AK23" s="13">
        <v>-497.95600000000002</v>
      </c>
      <c r="AL23" s="13">
        <v>-834.625</v>
      </c>
      <c r="AM23" s="13">
        <v>-752.649</v>
      </c>
      <c r="AN23" s="13">
        <v>-652.90700000000004</v>
      </c>
      <c r="AO23" s="26">
        <f>AA23+AB23+AC23+AD23</f>
        <v>-702.88144973400006</v>
      </c>
      <c r="AP23" s="26">
        <f>AE23+AF23+AG23+AH23</f>
        <v>-684.43866680669987</v>
      </c>
      <c r="AQ23" s="26">
        <f>-AQ15*AQ57</f>
        <v>-731.53262553372383</v>
      </c>
      <c r="AR23" s="26">
        <f>-AR15*AR57</f>
        <v>-796.19532196656678</v>
      </c>
      <c r="AS23" s="26">
        <f>-AS15*AS57</f>
        <v>-857.34718113379824</v>
      </c>
    </row>
    <row r="24" spans="2:45" x14ac:dyDescent="0.25">
      <c r="C24" s="8" t="s">
        <v>56</v>
      </c>
      <c r="G24" s="13">
        <v>-63.131999999999998</v>
      </c>
      <c r="H24" s="13">
        <v>-135.917</v>
      </c>
      <c r="I24" s="13">
        <v>-73.722999999999999</v>
      </c>
      <c r="J24" s="13">
        <v>-75.14</v>
      </c>
      <c r="K24" s="13">
        <v>-72.474999999999994</v>
      </c>
      <c r="L24" s="13">
        <v>-81.004999999999995</v>
      </c>
      <c r="M24" s="13">
        <v>-92.584999999999994</v>
      </c>
      <c r="N24" s="13">
        <v>-127.22499999999999</v>
      </c>
      <c r="O24" s="13">
        <v>-96.774000000000001</v>
      </c>
      <c r="P24" s="13">
        <v>-89.016999999999996</v>
      </c>
      <c r="Q24" s="13">
        <v>-86.256</v>
      </c>
      <c r="R24" s="13">
        <v>-126.129</v>
      </c>
      <c r="S24" s="13">
        <v>-177.56899999999999</v>
      </c>
      <c r="T24" s="13">
        <v>-91.015000000000001</v>
      </c>
      <c r="U24" s="13">
        <v>-69.989000000000004</v>
      </c>
      <c r="V24" s="13">
        <v>-71.498999999999995</v>
      </c>
      <c r="W24" s="13">
        <v>-66.34</v>
      </c>
      <c r="X24" s="13">
        <v>-69.165000000000006</v>
      </c>
      <c r="Y24" s="13">
        <v>-65.912999999999997</v>
      </c>
      <c r="Z24" s="13">
        <v>-67.120999999999995</v>
      </c>
      <c r="AA24" s="13">
        <v>-58.212000000000003</v>
      </c>
      <c r="AB24" s="26">
        <f t="shared" ref="AB24:AH24" si="8">-AB15*AB58</f>
        <v>-47.402803452000001</v>
      </c>
      <c r="AC24" s="26">
        <f t="shared" si="8"/>
        <v>-47.643103234999998</v>
      </c>
      <c r="AD24" s="26">
        <f t="shared" si="8"/>
        <v>-46.288147990000006</v>
      </c>
      <c r="AE24" s="26">
        <f t="shared" si="8"/>
        <v>-47.088250700000003</v>
      </c>
      <c r="AF24" s="26">
        <f t="shared" si="8"/>
        <v>-47.621625981720001</v>
      </c>
      <c r="AG24" s="26">
        <f t="shared" si="8"/>
        <v>-49.239130967324996</v>
      </c>
      <c r="AH24" s="26">
        <f t="shared" si="8"/>
        <v>-50.903137096000009</v>
      </c>
      <c r="AJ24" s="13">
        <v>-347.91199999999998</v>
      </c>
      <c r="AK24" s="13">
        <v>-373.29</v>
      </c>
      <c r="AL24" s="13">
        <v>-398.17599999999999</v>
      </c>
      <c r="AM24" s="13">
        <v>-410.072</v>
      </c>
      <c r="AN24" s="13">
        <v>-268.53899999999999</v>
      </c>
      <c r="AO24" s="26">
        <f>AA24+AB24+AC24+AD24</f>
        <v>-199.546054677</v>
      </c>
      <c r="AP24" s="26">
        <f>AE24+AF24+AG24+AH24</f>
        <v>-194.852144745045</v>
      </c>
      <c r="AQ24" s="26">
        <f>-AQ15*AQ58</f>
        <v>-207.48925378774712</v>
      </c>
      <c r="AR24" s="26">
        <f>-AR15*AR58</f>
        <v>-225.78673309499652</v>
      </c>
      <c r="AS24" s="26">
        <f>-AS15*AS58</f>
        <v>-242.15149390801932</v>
      </c>
    </row>
    <row r="25" spans="2:45" x14ac:dyDescent="0.25">
      <c r="B25" s="6" t="s">
        <v>57</v>
      </c>
      <c r="G25" s="10">
        <f t="shared" ref="G25:AH25" si="9">G22+G23+G24</f>
        <v>-286.94</v>
      </c>
      <c r="H25" s="10">
        <f t="shared" si="9"/>
        <v>-365.02100000000002</v>
      </c>
      <c r="I25" s="10">
        <f t="shared" si="9"/>
        <v>-349.56100000000004</v>
      </c>
      <c r="J25" s="10">
        <f t="shared" si="9"/>
        <v>-387.03899999999999</v>
      </c>
      <c r="K25" s="10">
        <f t="shared" si="9"/>
        <v>-397.45399999999995</v>
      </c>
      <c r="L25" s="10">
        <f t="shared" si="9"/>
        <v>-397.87299999999999</v>
      </c>
      <c r="M25" s="10">
        <f t="shared" si="9"/>
        <v>-450.60399999999998</v>
      </c>
      <c r="N25" s="10">
        <f t="shared" si="9"/>
        <v>-584.80600000000004</v>
      </c>
      <c r="O25" s="10">
        <f t="shared" si="9"/>
        <v>-593.38100000000009</v>
      </c>
      <c r="P25" s="10">
        <f t="shared" si="9"/>
        <v>-566.10300000000007</v>
      </c>
      <c r="Q25" s="10">
        <f t="shared" si="9"/>
        <v>-520.25900000000001</v>
      </c>
      <c r="R25" s="10">
        <f t="shared" si="9"/>
        <v>-606.64599999999996</v>
      </c>
      <c r="S25" s="10">
        <f t="shared" si="9"/>
        <v>-690.92200000000003</v>
      </c>
      <c r="T25" s="10">
        <f t="shared" si="9"/>
        <v>-469.80399999999997</v>
      </c>
      <c r="U25" s="10">
        <f t="shared" si="9"/>
        <v>-461.60900000000004</v>
      </c>
      <c r="V25" s="10">
        <f t="shared" si="9"/>
        <v>-465.21600000000001</v>
      </c>
      <c r="W25" s="10">
        <f t="shared" si="9"/>
        <v>-448.97800000000007</v>
      </c>
      <c r="X25" s="10">
        <f t="shared" si="9"/>
        <v>-445.48500000000001</v>
      </c>
      <c r="Y25" s="10">
        <f t="shared" si="9"/>
        <v>-476.13900000000001</v>
      </c>
      <c r="Z25" s="10">
        <f t="shared" si="9"/>
        <v>-480.36</v>
      </c>
      <c r="AA25" s="10">
        <f t="shared" si="9"/>
        <v>-508.01400000000001</v>
      </c>
      <c r="AB25" s="10">
        <f t="shared" si="9"/>
        <v>-458.22710003600002</v>
      </c>
      <c r="AC25" s="10">
        <f t="shared" si="9"/>
        <v>-460.200964215</v>
      </c>
      <c r="AD25" s="10">
        <f t="shared" si="9"/>
        <v>-442.24700429000001</v>
      </c>
      <c r="AE25" s="10">
        <f t="shared" si="9"/>
        <v>-442.07557715999997</v>
      </c>
      <c r="AF25" s="10">
        <f t="shared" si="9"/>
        <v>-447.30312975686996</v>
      </c>
      <c r="AG25" s="10">
        <f t="shared" si="9"/>
        <v>-461.54269750095</v>
      </c>
      <c r="AH25" s="10">
        <f t="shared" si="9"/>
        <v>-482.30722398460011</v>
      </c>
      <c r="AJ25" s="10">
        <f>AJ22+AJ23+AJ24</f>
        <v>-1388.5610000000001</v>
      </c>
      <c r="AK25" s="10">
        <f>AK22+AK23+AK24</f>
        <v>-1830.7370000000001</v>
      </c>
      <c r="AL25" s="10">
        <f>AL22+AL23+AL24</f>
        <v>-2286.3890000000001</v>
      </c>
      <c r="AM25" s="10">
        <f>AM22+AM23+AM24</f>
        <v>-2087.5509999999999</v>
      </c>
      <c r="AN25" s="10">
        <f>AN22+AN23+AN24</f>
        <v>-1850.962</v>
      </c>
      <c r="AO25" s="25">
        <f>AA25+AB25+AC25+AD25</f>
        <v>-1868.6890685409999</v>
      </c>
      <c r="AP25" s="25">
        <f>AE25+AF25+AG25+AH25</f>
        <v>-1833.2286284024201</v>
      </c>
      <c r="AQ25" s="10">
        <f>AQ22+AQ23+AQ24</f>
        <v>-1963.1675550686844</v>
      </c>
      <c r="AR25" s="10">
        <f>AR22+AR23+AR24</f>
        <v>-2136.0613302013489</v>
      </c>
      <c r="AS25" s="10">
        <f>AS22+AS23+AS24</f>
        <v>-2303.7115096114271</v>
      </c>
    </row>
    <row r="26" spans="2:45" x14ac:dyDescent="0.25">
      <c r="D26" s="3" t="s">
        <v>58</v>
      </c>
      <c r="G26" s="11">
        <f>IF(_reported!G11="","",G25-_reported!G11)</f>
        <v>0</v>
      </c>
      <c r="H26" s="11">
        <f>IF(_reported!H11="","",H25-_reported!H11)</f>
        <v>0</v>
      </c>
      <c r="I26" s="11">
        <f>IF(_reported!I11="","",I25-_reported!I11)</f>
        <v>-5.6843418860808015E-14</v>
      </c>
      <c r="J26" s="11">
        <f>IF(_reported!J11="","",J25-_reported!J11)</f>
        <v>0</v>
      </c>
      <c r="K26" s="11">
        <f>IF(_reported!K11="","",K25-_reported!K11)</f>
        <v>5.6843418860808015E-14</v>
      </c>
      <c r="L26" s="11">
        <f>IF(_reported!L11="","",L25-_reported!L11)</f>
        <v>0</v>
      </c>
      <c r="M26" s="11">
        <f>IF(_reported!M11="","",M25-_reported!M11)</f>
        <v>0</v>
      </c>
      <c r="N26" s="11">
        <f>IF(_reported!N11="","",N25-_reported!N11)</f>
        <v>0</v>
      </c>
      <c r="O26" s="11">
        <f>IF(_reported!O11="","",O25-_reported!O11)</f>
        <v>-1.1368683772161603E-13</v>
      </c>
      <c r="P26" s="11">
        <f>IF(_reported!P11="","",P25-_reported!P11)</f>
        <v>-1.1368683772161603E-13</v>
      </c>
      <c r="Q26" s="11">
        <f>IF(_reported!Q11="","",Q25-_reported!Q11)</f>
        <v>0</v>
      </c>
      <c r="R26" s="11">
        <f>IF(_reported!R11="","",R25-_reported!R11)</f>
        <v>0</v>
      </c>
      <c r="S26" s="11">
        <f>IF(_reported!S11="","",S25-_reported!S11)</f>
        <v>0</v>
      </c>
      <c r="T26" s="11">
        <f>IF(_reported!T11="","",T25-_reported!T11)</f>
        <v>0</v>
      </c>
      <c r="U26" s="11">
        <f>IF(_reported!U11="","",U25-_reported!U11)</f>
        <v>-5.6843418860808015E-14</v>
      </c>
      <c r="V26" s="11">
        <f>IF(_reported!V11="","",V25-_reported!V11)</f>
        <v>0</v>
      </c>
      <c r="W26" s="11">
        <f>IF(_reported!W11="","",W25-_reported!W11)</f>
        <v>-5.6843418860808015E-14</v>
      </c>
      <c r="X26" s="11">
        <f>IF(_reported!X11="","",X25-_reported!X11)</f>
        <v>0</v>
      </c>
      <c r="Y26" s="11">
        <f>IF(_reported!Y11="","",Y25-_reported!Y11)</f>
        <v>0</v>
      </c>
      <c r="Z26" s="11">
        <f>IF(_reported!Z11="","",Z25-_reported!Z11)</f>
        <v>0</v>
      </c>
      <c r="AA26" s="11">
        <f>IF(_reported!AA11="","",AA25-_reported!AA11)</f>
        <v>0</v>
      </c>
      <c r="AJ26" s="11">
        <f>IF(_reported!AJ11="","",AJ25-_reported!AJ11)</f>
        <v>-2.2737367544323206E-13</v>
      </c>
      <c r="AK26" s="11">
        <f>IF(_reported!AK11="","",AK25-_reported!AK11)</f>
        <v>0</v>
      </c>
      <c r="AL26" s="11">
        <f>IF(_reported!AL11="","",AL25-_reported!AL11)</f>
        <v>0</v>
      </c>
      <c r="AM26" s="11">
        <f>IF(_reported!AM11="","",AM25-_reported!AM11)</f>
        <v>0</v>
      </c>
      <c r="AN26" s="11">
        <f>IF(_reported!AN11="","",AN25-_reported!AN11)</f>
        <v>0</v>
      </c>
    </row>
    <row r="27" spans="2:45" x14ac:dyDescent="0.25">
      <c r="B27" s="6" t="s">
        <v>59</v>
      </c>
      <c r="G27" s="10">
        <f t="shared" ref="G27:AH27" si="10">G19+G25</f>
        <v>-110.90200000000002</v>
      </c>
      <c r="H27" s="10">
        <f t="shared" si="10"/>
        <v>-149.184</v>
      </c>
      <c r="I27" s="10">
        <f t="shared" si="10"/>
        <v>-126.75</v>
      </c>
      <c r="J27" s="10">
        <f t="shared" si="10"/>
        <v>-144.82900000000001</v>
      </c>
      <c r="K27" s="10">
        <f t="shared" si="10"/>
        <v>-171.16099999999997</v>
      </c>
      <c r="L27" s="10">
        <f t="shared" si="10"/>
        <v>-197.666</v>
      </c>
      <c r="M27" s="10">
        <f t="shared" si="10"/>
        <v>-239.62600000000003</v>
      </c>
      <c r="N27" s="10">
        <f t="shared" si="10"/>
        <v>-273.76000000000005</v>
      </c>
      <c r="O27" s="10">
        <f t="shared" si="10"/>
        <v>-254.98400000000009</v>
      </c>
      <c r="P27" s="10">
        <f t="shared" si="10"/>
        <v>-191.452</v>
      </c>
      <c r="Q27" s="10">
        <f t="shared" si="10"/>
        <v>-127.39799999999997</v>
      </c>
      <c r="R27" s="10">
        <f t="shared" si="10"/>
        <v>-258.95999999999992</v>
      </c>
      <c r="S27" s="10">
        <f t="shared" si="10"/>
        <v>-374.92900000000003</v>
      </c>
      <c r="T27" s="10">
        <f t="shared" si="10"/>
        <v>-129.41999999999996</v>
      </c>
      <c r="U27" s="10">
        <f t="shared" si="10"/>
        <v>-127.14599999999996</v>
      </c>
      <c r="V27" s="10">
        <f t="shared" si="10"/>
        <v>-123.654</v>
      </c>
      <c r="W27" s="10">
        <f t="shared" si="10"/>
        <v>-127.93500000000006</v>
      </c>
      <c r="X27" s="10">
        <f t="shared" si="10"/>
        <v>-118.75200000000007</v>
      </c>
      <c r="Y27" s="10">
        <f t="shared" si="10"/>
        <v>-125.85599999999999</v>
      </c>
      <c r="Z27" s="10">
        <f t="shared" si="10"/>
        <v>-106.50999999999999</v>
      </c>
      <c r="AA27" s="10">
        <f t="shared" si="10"/>
        <v>-351.41300000000001</v>
      </c>
      <c r="AB27" s="10">
        <f t="shared" si="10"/>
        <v>-30.072746275999975</v>
      </c>
      <c r="AC27" s="10">
        <f t="shared" si="10"/>
        <v>-19.89492223000002</v>
      </c>
      <c r="AD27" s="10">
        <f t="shared" si="10"/>
        <v>27.326737970000011</v>
      </c>
      <c r="AE27" s="10">
        <f t="shared" si="10"/>
        <v>24.929073900000049</v>
      </c>
      <c r="AF27" s="10">
        <f t="shared" si="10"/>
        <v>30.613902416819997</v>
      </c>
      <c r="AG27" s="10">
        <f t="shared" si="10"/>
        <v>39.154007757149941</v>
      </c>
      <c r="AH27" s="10">
        <f t="shared" si="10"/>
        <v>55.357161591899967</v>
      </c>
      <c r="AJ27" s="10">
        <f>AJ19+AJ25</f>
        <v>-531.66500000000008</v>
      </c>
      <c r="AK27" s="10">
        <f>AK19+AK25</f>
        <v>-882.21300000000019</v>
      </c>
      <c r="AL27" s="10">
        <f>AL19+AL25</f>
        <v>-832.7940000000001</v>
      </c>
      <c r="AM27" s="10">
        <f>AM19+AM25</f>
        <v>-755.14899999999989</v>
      </c>
      <c r="AN27" s="10">
        <f>AN19+AN25</f>
        <v>-479.05299999999988</v>
      </c>
      <c r="AO27" s="25">
        <f>AA27+AB27+AC27+AD27</f>
        <v>-374.053930536</v>
      </c>
      <c r="AP27" s="25">
        <f>AE27+AF27+AG27+AH27</f>
        <v>150.05414566586995</v>
      </c>
      <c r="AQ27" s="10">
        <f>AQ19+AQ25</f>
        <v>284.63269429857587</v>
      </c>
      <c r="AR27" s="10">
        <f>AR19+AR25</f>
        <v>380.27239258104646</v>
      </c>
      <c r="AS27" s="10">
        <f>AS19+AS25</f>
        <v>474.48603536030805</v>
      </c>
    </row>
    <row r="28" spans="2:45" x14ac:dyDescent="0.25">
      <c r="D28" s="3" t="s">
        <v>60</v>
      </c>
      <c r="G28" s="11">
        <f>IF(_reported!G12="","",G27-_reported!G12)</f>
        <v>-1.4210854715202004E-14</v>
      </c>
      <c r="H28" s="11">
        <f>IF(_reported!H12="","",H27-_reported!H12)</f>
        <v>0</v>
      </c>
      <c r="I28" s="11">
        <f>IF(_reported!I12="","",I27-_reported!I12)</f>
        <v>0</v>
      </c>
      <c r="J28" s="11">
        <f>IF(_reported!J12="","",J27-_reported!J12)</f>
        <v>0</v>
      </c>
      <c r="K28" s="11">
        <f>IF(_reported!K12="","",K27-_reported!K12)</f>
        <v>2.8421709430404007E-14</v>
      </c>
      <c r="L28" s="11">
        <f>IF(_reported!L12="","",L27-_reported!L12)</f>
        <v>0</v>
      </c>
      <c r="M28" s="11">
        <f>IF(_reported!M12="","",M27-_reported!M12)</f>
        <v>-2.8421709430404007E-14</v>
      </c>
      <c r="N28" s="11">
        <f>IF(_reported!N12="","",N27-_reported!N12)</f>
        <v>-5.6843418860808015E-14</v>
      </c>
      <c r="O28" s="11">
        <f>IF(_reported!O12="","",O27-_reported!O12)</f>
        <v>-8.5265128291212022E-14</v>
      </c>
      <c r="P28" s="11">
        <f>IF(_reported!P12="","",P27-_reported!P12)</f>
        <v>0</v>
      </c>
      <c r="Q28" s="11">
        <f>IF(_reported!Q12="","",Q27-_reported!Q12)</f>
        <v>2.8421709430404007E-14</v>
      </c>
      <c r="R28" s="11">
        <f>IF(_reported!R12="","",R27-_reported!R12)</f>
        <v>5.6843418860808015E-14</v>
      </c>
      <c r="S28" s="11">
        <f>IF(_reported!S12="","",S27-_reported!S12)</f>
        <v>-5.6843418860808015E-14</v>
      </c>
      <c r="T28" s="11">
        <f>IF(_reported!T12="","",T27-_reported!T12)</f>
        <v>2.8421709430404007E-14</v>
      </c>
      <c r="U28" s="11">
        <f>IF(_reported!U12="","",U27-_reported!U12)</f>
        <v>4.2632564145606011E-14</v>
      </c>
      <c r="V28" s="11">
        <f>IF(_reported!V12="","",V27-_reported!V12)</f>
        <v>0</v>
      </c>
      <c r="W28" s="11">
        <f>IF(_reported!W12="","",W27-_reported!W12)</f>
        <v>-5.6843418860808015E-14</v>
      </c>
      <c r="X28" s="11">
        <f>IF(_reported!X12="","",X27-_reported!X12)</f>
        <v>-7.1054273576010019E-14</v>
      </c>
      <c r="Y28" s="11">
        <f>IF(_reported!Y12="","",Y27-_reported!Y12)</f>
        <v>0</v>
      </c>
      <c r="Z28" s="11">
        <f>IF(_reported!Z12="","",Z27-_reported!Z12)</f>
        <v>1.4210854715202004E-14</v>
      </c>
      <c r="AA28" s="11">
        <f>IF(_reported!AA12="","",AA27-_reported!AA12)</f>
        <v>0</v>
      </c>
      <c r="AJ28" s="11">
        <f>IF(_reported!AJ12="","",AJ27-_reported!AJ12)</f>
        <v>-1.1368683772161603E-13</v>
      </c>
      <c r="AK28" s="11">
        <f>IF(_reported!AK12="","",AK27-_reported!AK12)</f>
        <v>-2.2737367544323206E-13</v>
      </c>
      <c r="AL28" s="11">
        <f>IF(_reported!AL12="","",AL27-_reported!AL12)</f>
        <v>-1.1368683772161603E-13</v>
      </c>
      <c r="AM28" s="11">
        <f>IF(_reported!AM12="","",AM27-_reported!AM12)</f>
        <v>1.1368683772161603E-13</v>
      </c>
      <c r="AN28" s="11">
        <f>IF(_reported!AN12="","",AN27-_reported!AN12)</f>
        <v>1.1368683772161603E-13</v>
      </c>
    </row>
    <row r="30" spans="2:45" x14ac:dyDescent="0.25">
      <c r="C30" s="8" t="s">
        <v>61</v>
      </c>
      <c r="G30" s="9">
        <v>-0.115</v>
      </c>
      <c r="H30" s="9">
        <v>-0.48499999999999999</v>
      </c>
      <c r="I30" s="9">
        <v>0</v>
      </c>
      <c r="J30" s="9">
        <v>-0.53100000000000003</v>
      </c>
      <c r="K30" s="9">
        <v>-1.111</v>
      </c>
      <c r="L30" s="9">
        <v>-1.123</v>
      </c>
      <c r="M30" s="9">
        <v>-1.135</v>
      </c>
      <c r="N30" s="9">
        <v>-4.0350000000000001</v>
      </c>
      <c r="O30" s="9">
        <v>-6.1289999999999996</v>
      </c>
      <c r="P30" s="9">
        <v>-6.1420000000000003</v>
      </c>
      <c r="Q30" s="9">
        <v>-6.1539999999999999</v>
      </c>
      <c r="R30" s="9">
        <v>-6.1550000000000002</v>
      </c>
      <c r="S30" s="9">
        <v>-6.0350000000000001</v>
      </c>
      <c r="T30" s="9">
        <v>-5.8289999999999997</v>
      </c>
      <c r="U30" s="9">
        <v>-5.8390000000000004</v>
      </c>
      <c r="V30" s="9">
        <v>-5.8390000000000004</v>
      </c>
      <c r="W30" s="9">
        <v>-5.891</v>
      </c>
      <c r="X30" s="9">
        <v>-6.03</v>
      </c>
      <c r="Y30" s="9">
        <v>-6.0430000000000001</v>
      </c>
      <c r="Z30" s="9">
        <v>-6.0430000000000001</v>
      </c>
      <c r="AA30" s="9">
        <v>-6.02</v>
      </c>
      <c r="AB30" s="27">
        <v>-6</v>
      </c>
      <c r="AC30" s="27">
        <v>-6</v>
      </c>
      <c r="AD30" s="27">
        <v>-6</v>
      </c>
      <c r="AE30" s="27">
        <v>-3.5</v>
      </c>
      <c r="AF30" s="27">
        <v>-3.5</v>
      </c>
      <c r="AG30" s="27">
        <v>-3.5</v>
      </c>
      <c r="AH30" s="27">
        <v>-3.5</v>
      </c>
      <c r="AJ30" s="9">
        <v>-1.131</v>
      </c>
      <c r="AK30" s="9">
        <v>-7.4039999999999999</v>
      </c>
      <c r="AL30" s="9">
        <v>-24.58</v>
      </c>
      <c r="AM30" s="9">
        <v>-23.542000000000002</v>
      </c>
      <c r="AN30" s="9">
        <v>-24.007000000000001</v>
      </c>
      <c r="AO30" s="24">
        <f>AA30+AB30+AC30+AD30</f>
        <v>-24.02</v>
      </c>
      <c r="AP30" s="24">
        <f>AE30+AF30+AG30+AH30</f>
        <v>-14</v>
      </c>
      <c r="AQ30" s="27">
        <v>-14</v>
      </c>
      <c r="AR30" s="27">
        <v>-14</v>
      </c>
      <c r="AS30" s="27">
        <v>-14</v>
      </c>
    </row>
    <row r="31" spans="2:45" x14ac:dyDescent="0.25">
      <c r="C31" s="8" t="s">
        <v>62</v>
      </c>
      <c r="G31" s="13">
        <v>1.5649999999999999</v>
      </c>
      <c r="H31" s="13">
        <v>7.0000000000000007E-2</v>
      </c>
      <c r="I31" s="13">
        <v>-6.4000000000000001E-2</v>
      </c>
      <c r="J31" s="13">
        <v>-5.0000000000000001E-3</v>
      </c>
      <c r="K31" s="13">
        <v>0.94099999999999995</v>
      </c>
      <c r="L31" s="13">
        <v>-3.0579999999999998</v>
      </c>
      <c r="M31" s="13">
        <v>2.2080000000000002</v>
      </c>
      <c r="N31" s="13">
        <v>7.101</v>
      </c>
      <c r="O31" s="13">
        <v>13.615</v>
      </c>
      <c r="P31" s="13">
        <v>9.0609999999999999</v>
      </c>
      <c r="Q31" s="13">
        <v>16.013000000000002</v>
      </c>
      <c r="R31" s="13">
        <v>20.84</v>
      </c>
      <c r="S31" s="13">
        <v>76.643000000000001</v>
      </c>
      <c r="T31" s="13">
        <v>10.457000000000001</v>
      </c>
      <c r="U31" s="13">
        <v>15.35</v>
      </c>
      <c r="V31" s="13">
        <v>9.1080000000000005</v>
      </c>
      <c r="W31" s="13">
        <v>58.110999999999997</v>
      </c>
      <c r="X31" s="13">
        <v>19.837</v>
      </c>
      <c r="Y31" s="13">
        <v>14.448</v>
      </c>
      <c r="Z31" s="13">
        <v>15.465999999999999</v>
      </c>
      <c r="AA31" s="13">
        <v>3.464</v>
      </c>
      <c r="AB31" s="28">
        <v>15</v>
      </c>
      <c r="AC31" s="28">
        <v>14</v>
      </c>
      <c r="AD31" s="28">
        <v>15</v>
      </c>
      <c r="AE31" s="28">
        <v>16</v>
      </c>
      <c r="AF31" s="28">
        <v>16</v>
      </c>
      <c r="AG31" s="28">
        <v>17</v>
      </c>
      <c r="AH31" s="28">
        <v>17</v>
      </c>
      <c r="AJ31" s="13">
        <v>1.5660000000000001</v>
      </c>
      <c r="AK31" s="13">
        <v>7.1920000000000002</v>
      </c>
      <c r="AL31" s="13">
        <v>59.529000000000003</v>
      </c>
      <c r="AM31" s="13">
        <v>111.55800000000001</v>
      </c>
      <c r="AN31" s="13">
        <v>107.86199999999999</v>
      </c>
      <c r="AO31" s="26">
        <f>AA31+AB31+AC31+AD31</f>
        <v>47.463999999999999</v>
      </c>
      <c r="AP31" s="26">
        <f>AE31+AF31+AG31+AH31</f>
        <v>66</v>
      </c>
      <c r="AQ31" s="28">
        <v>70</v>
      </c>
      <c r="AR31" s="28">
        <v>75</v>
      </c>
      <c r="AS31" s="28">
        <v>80</v>
      </c>
    </row>
    <row r="32" spans="2:45" x14ac:dyDescent="0.25">
      <c r="B32" s="6" t="s">
        <v>63</v>
      </c>
      <c r="G32" s="10">
        <f t="shared" ref="G32:AH32" si="11">G27+G30+G31</f>
        <v>-109.45200000000001</v>
      </c>
      <c r="H32" s="10">
        <f t="shared" si="11"/>
        <v>-149.59900000000002</v>
      </c>
      <c r="I32" s="10">
        <f t="shared" si="11"/>
        <v>-126.81399999999999</v>
      </c>
      <c r="J32" s="10">
        <f t="shared" si="11"/>
        <v>-145.36500000000001</v>
      </c>
      <c r="K32" s="10">
        <f t="shared" si="11"/>
        <v>-171.33099999999996</v>
      </c>
      <c r="L32" s="10">
        <f t="shared" si="11"/>
        <v>-201.84699999999998</v>
      </c>
      <c r="M32" s="10">
        <f t="shared" si="11"/>
        <v>-238.55300000000003</v>
      </c>
      <c r="N32" s="10">
        <f t="shared" si="11"/>
        <v>-270.69400000000007</v>
      </c>
      <c r="O32" s="10">
        <f t="shared" si="11"/>
        <v>-247.4980000000001</v>
      </c>
      <c r="P32" s="10">
        <f t="shared" si="11"/>
        <v>-188.53299999999999</v>
      </c>
      <c r="Q32" s="10">
        <f t="shared" si="11"/>
        <v>-117.53899999999996</v>
      </c>
      <c r="R32" s="10">
        <f t="shared" si="11"/>
        <v>-244.27499999999989</v>
      </c>
      <c r="S32" s="10">
        <f t="shared" si="11"/>
        <v>-304.32100000000003</v>
      </c>
      <c r="T32" s="10">
        <f t="shared" si="11"/>
        <v>-124.79199999999997</v>
      </c>
      <c r="U32" s="10">
        <f t="shared" si="11"/>
        <v>-117.63499999999996</v>
      </c>
      <c r="V32" s="10">
        <f t="shared" si="11"/>
        <v>-120.38499999999999</v>
      </c>
      <c r="W32" s="10">
        <f t="shared" si="11"/>
        <v>-75.71500000000006</v>
      </c>
      <c r="X32" s="10">
        <f t="shared" si="11"/>
        <v>-104.94500000000006</v>
      </c>
      <c r="Y32" s="10">
        <f t="shared" si="11"/>
        <v>-117.45099999999999</v>
      </c>
      <c r="Z32" s="10">
        <f t="shared" si="11"/>
        <v>-97.087000000000003</v>
      </c>
      <c r="AA32" s="10">
        <f t="shared" si="11"/>
        <v>-353.96899999999999</v>
      </c>
      <c r="AB32" s="10">
        <f t="shared" si="11"/>
        <v>-21.072746275999975</v>
      </c>
      <c r="AC32" s="10">
        <f t="shared" si="11"/>
        <v>-11.89492223000002</v>
      </c>
      <c r="AD32" s="10">
        <f t="shared" si="11"/>
        <v>36.326737970000011</v>
      </c>
      <c r="AE32" s="10">
        <f t="shared" si="11"/>
        <v>37.429073900000049</v>
      </c>
      <c r="AF32" s="10">
        <f t="shared" si="11"/>
        <v>43.113902416819997</v>
      </c>
      <c r="AG32" s="10">
        <f t="shared" si="11"/>
        <v>52.654007757149941</v>
      </c>
      <c r="AH32" s="10">
        <f t="shared" si="11"/>
        <v>68.857161591899967</v>
      </c>
      <c r="AJ32" s="10">
        <f>AJ27+AJ30+AJ31</f>
        <v>-531.23</v>
      </c>
      <c r="AK32" s="10">
        <f>AK27+AK30+AK31</f>
        <v>-882.42500000000018</v>
      </c>
      <c r="AL32" s="10">
        <f>AL27+AL30+AL31</f>
        <v>-797.84500000000014</v>
      </c>
      <c r="AM32" s="10">
        <f>AM27+AM30+AM31</f>
        <v>-667.13299999999992</v>
      </c>
      <c r="AN32" s="10">
        <f>AN27+AN30+AN31</f>
        <v>-395.19799999999987</v>
      </c>
      <c r="AO32" s="25">
        <f>AA32+AB32+AC32+AD32</f>
        <v>-350.60993053599998</v>
      </c>
      <c r="AP32" s="25">
        <f>AE32+AF32+AG32+AH32</f>
        <v>202.05414566586995</v>
      </c>
      <c r="AQ32" s="10">
        <f>AQ27+AQ30+AQ31</f>
        <v>340.63269429857587</v>
      </c>
      <c r="AR32" s="10">
        <f>AR27+AR30+AR31</f>
        <v>441.27239258104646</v>
      </c>
      <c r="AS32" s="10">
        <f>AS27+AS30+AS31</f>
        <v>540.48603536030805</v>
      </c>
    </row>
    <row r="33" spans="2:45" x14ac:dyDescent="0.25">
      <c r="D33" s="3" t="s">
        <v>64</v>
      </c>
      <c r="G33" s="11">
        <f>IF(_reported!G13="","",G32-_reported!G13)</f>
        <v>-1.4210854715202004E-14</v>
      </c>
      <c r="H33" s="11">
        <f>IF(_reported!H13="","",H32-_reported!H13)</f>
        <v>-2.8421709430404007E-14</v>
      </c>
      <c r="I33" s="11">
        <f>IF(_reported!I13="","",I32-_reported!I13)</f>
        <v>0</v>
      </c>
      <c r="J33" s="11">
        <f>IF(_reported!J13="","",J32-_reported!J13)</f>
        <v>0</v>
      </c>
      <c r="K33" s="11">
        <f>IF(_reported!K13="","",K32-_reported!K13)</f>
        <v>2.8421709430404007E-14</v>
      </c>
      <c r="L33" s="11">
        <f>IF(_reported!L13="","",L32-_reported!L13)</f>
        <v>2.8421709430404007E-14</v>
      </c>
      <c r="M33" s="11">
        <f>IF(_reported!M13="","",M32-_reported!M13)</f>
        <v>-2.8421709430404007E-14</v>
      </c>
      <c r="N33" s="11">
        <f>IF(_reported!N13="","",N32-_reported!N13)</f>
        <v>-5.6843418860808015E-14</v>
      </c>
      <c r="O33" s="11">
        <f>IF(_reported!O13="","",O32-_reported!O13)</f>
        <v>-1.1368683772161603E-13</v>
      </c>
      <c r="P33" s="11">
        <f>IF(_reported!P13="","",P32-_reported!P13)</f>
        <v>0</v>
      </c>
      <c r="Q33" s="11">
        <f>IF(_reported!Q13="","",Q32-_reported!Q13)</f>
        <v>4.2632564145606011E-14</v>
      </c>
      <c r="R33" s="11">
        <f>IF(_reported!R13="","",R32-_reported!R13)</f>
        <v>1.1368683772161603E-13</v>
      </c>
      <c r="S33" s="11">
        <f>IF(_reported!S13="","",S32-_reported!S13)</f>
        <v>0</v>
      </c>
      <c r="T33" s="11">
        <f>IF(_reported!T13="","",T32-_reported!T13)</f>
        <v>2.8421709430404007E-14</v>
      </c>
      <c r="U33" s="11">
        <f>IF(_reported!U13="","",U32-_reported!U13)</f>
        <v>4.2632564145606011E-14</v>
      </c>
      <c r="V33" s="11">
        <f>IF(_reported!V13="","",V32-_reported!V13)</f>
        <v>1.4210854715202004E-14</v>
      </c>
      <c r="W33" s="11">
        <f>IF(_reported!W13="","",W32-_reported!W13)</f>
        <v>-5.6843418860808015E-14</v>
      </c>
      <c r="X33" s="11">
        <f>IF(_reported!X13="","",X32-_reported!X13)</f>
        <v>-7.1054273576010019E-14</v>
      </c>
      <c r="Y33" s="11">
        <f>IF(_reported!Y13="","",Y32-_reported!Y13)</f>
        <v>0</v>
      </c>
      <c r="Z33" s="11">
        <f>IF(_reported!Z13="","",Z32-_reported!Z13)</f>
        <v>0</v>
      </c>
      <c r="AA33" s="11">
        <f>IF(_reported!AA13="","",AA32-_reported!AA13)</f>
        <v>0</v>
      </c>
      <c r="AJ33" s="11">
        <f>IF(_reported!AJ13="","",AJ32-_reported!AJ13)</f>
        <v>0</v>
      </c>
      <c r="AK33" s="11">
        <f>IF(_reported!AK13="","",AK32-_reported!AK13)</f>
        <v>-2.2737367544323206E-13</v>
      </c>
      <c r="AL33" s="11">
        <f>IF(_reported!AL13="","",AL32-_reported!AL13)</f>
        <v>-1.1368683772161603E-13</v>
      </c>
      <c r="AM33" s="11">
        <f>IF(_reported!AM13="","",AM32-_reported!AM13)</f>
        <v>1.1368683772161603E-13</v>
      </c>
      <c r="AN33" s="11">
        <f>IF(_reported!AN13="","",AN32-_reported!AN13)</f>
        <v>1.1368683772161603E-13</v>
      </c>
    </row>
    <row r="35" spans="2:45" x14ac:dyDescent="0.25">
      <c r="C35" s="8" t="s">
        <v>65</v>
      </c>
      <c r="G35" s="9">
        <v>1.992</v>
      </c>
      <c r="H35" s="9">
        <v>1.2569999999999999</v>
      </c>
      <c r="I35" s="9">
        <v>11.662000000000001</v>
      </c>
      <c r="J35" s="9">
        <v>-16.288</v>
      </c>
      <c r="K35" s="9">
        <v>-6.2240000000000002</v>
      </c>
      <c r="L35" s="9">
        <v>-2.3109999999999999</v>
      </c>
      <c r="M35" s="9">
        <v>-11.468</v>
      </c>
      <c r="N35" s="9">
        <v>-17.059999999999999</v>
      </c>
      <c r="O35" s="9">
        <v>-6.2050000000000001</v>
      </c>
      <c r="P35" s="9">
        <v>-4.7910000000000004</v>
      </c>
      <c r="Q35" s="9">
        <v>-7.7709999999999999</v>
      </c>
      <c r="R35" s="9">
        <v>-9.7100000000000009</v>
      </c>
      <c r="S35" s="9">
        <v>12.843</v>
      </c>
      <c r="T35" s="9">
        <v>-0.94599999999999995</v>
      </c>
      <c r="U35" s="9">
        <v>-6.9130000000000003</v>
      </c>
      <c r="V35" s="9">
        <v>-2.1379999999999999</v>
      </c>
      <c r="W35" s="9">
        <v>-2.1920000000000002</v>
      </c>
      <c r="X35" s="9">
        <v>-2.42</v>
      </c>
      <c r="Y35" s="9">
        <v>-9.3770000000000007</v>
      </c>
      <c r="Z35" s="9">
        <v>7.694</v>
      </c>
      <c r="AA35" s="9">
        <v>7.0419999999999998</v>
      </c>
      <c r="AB35" s="24">
        <f t="shared" ref="AB35:AH35" si="12">-AB15*AB154</f>
        <v>-4.5873680759999997</v>
      </c>
      <c r="AC35" s="24">
        <f t="shared" si="12"/>
        <v>-4.7119552649999994</v>
      </c>
      <c r="AD35" s="24">
        <f t="shared" si="12"/>
        <v>-5.0191967699999998</v>
      </c>
      <c r="AE35" s="24">
        <f t="shared" si="12"/>
        <v>-4.9858147799999992</v>
      </c>
      <c r="AF35" s="24">
        <f t="shared" si="12"/>
        <v>-5.1023170694699997</v>
      </c>
      <c r="AG35" s="24">
        <f t="shared" si="12"/>
        <v>-5.3391828759749993</v>
      </c>
      <c r="AH35" s="24">
        <f t="shared" si="12"/>
        <v>-5.7266029233000006</v>
      </c>
      <c r="AJ35" s="9">
        <v>-1.377</v>
      </c>
      <c r="AK35" s="9">
        <v>-37.063000000000002</v>
      </c>
      <c r="AL35" s="9">
        <v>-28.477</v>
      </c>
      <c r="AM35" s="9">
        <v>2.8460000000000001</v>
      </c>
      <c r="AN35" s="9">
        <v>-6.2949999999999999</v>
      </c>
      <c r="AO35" s="24">
        <f>AA35+AB35+AC35+AD35</f>
        <v>-7.2765201109999991</v>
      </c>
      <c r="AP35" s="24">
        <f>AE35+AF35+AG35+AH35</f>
        <v>-21.153917648744997</v>
      </c>
      <c r="AQ35" s="24">
        <f>-AQ15*AQ154</f>
        <v>-53.202372766089006</v>
      </c>
      <c r="AR35" s="24">
        <f>-AR15*AR154</f>
        <v>-83.184585877103984</v>
      </c>
      <c r="AS35" s="24">
        <f>-AS15*AS154</f>
        <v>-104.71415952779215</v>
      </c>
    </row>
    <row r="36" spans="2:45" x14ac:dyDescent="0.25">
      <c r="B36" s="6" t="s">
        <v>66</v>
      </c>
      <c r="G36" s="10">
        <f t="shared" ref="G36:AH36" si="13">G32+G35</f>
        <v>-107.46000000000001</v>
      </c>
      <c r="H36" s="10">
        <f t="shared" si="13"/>
        <v>-148.34200000000001</v>
      </c>
      <c r="I36" s="10">
        <f t="shared" si="13"/>
        <v>-115.15199999999999</v>
      </c>
      <c r="J36" s="10">
        <f t="shared" si="13"/>
        <v>-161.65300000000002</v>
      </c>
      <c r="K36" s="10">
        <f t="shared" si="13"/>
        <v>-177.55499999999995</v>
      </c>
      <c r="L36" s="10">
        <f t="shared" si="13"/>
        <v>-204.15799999999999</v>
      </c>
      <c r="M36" s="10">
        <f t="shared" si="13"/>
        <v>-250.02100000000002</v>
      </c>
      <c r="N36" s="10">
        <f t="shared" si="13"/>
        <v>-287.75400000000008</v>
      </c>
      <c r="O36" s="10">
        <f t="shared" si="13"/>
        <v>-253.70300000000012</v>
      </c>
      <c r="P36" s="10">
        <f t="shared" si="13"/>
        <v>-193.32399999999998</v>
      </c>
      <c r="Q36" s="10">
        <f t="shared" si="13"/>
        <v>-125.30999999999996</v>
      </c>
      <c r="R36" s="10">
        <f t="shared" si="13"/>
        <v>-253.9849999999999</v>
      </c>
      <c r="S36" s="10">
        <f t="shared" si="13"/>
        <v>-291.47800000000001</v>
      </c>
      <c r="T36" s="10">
        <f t="shared" si="13"/>
        <v>-125.73799999999997</v>
      </c>
      <c r="U36" s="10">
        <f t="shared" si="13"/>
        <v>-124.54799999999996</v>
      </c>
      <c r="V36" s="10">
        <f t="shared" si="13"/>
        <v>-122.523</v>
      </c>
      <c r="W36" s="10">
        <f t="shared" si="13"/>
        <v>-77.907000000000068</v>
      </c>
      <c r="X36" s="10">
        <f t="shared" si="13"/>
        <v>-107.36500000000007</v>
      </c>
      <c r="Y36" s="10">
        <f t="shared" si="13"/>
        <v>-126.82799999999999</v>
      </c>
      <c r="Z36" s="10">
        <f t="shared" si="13"/>
        <v>-89.393000000000001</v>
      </c>
      <c r="AA36" s="10">
        <f t="shared" si="13"/>
        <v>-346.92700000000002</v>
      </c>
      <c r="AB36" s="10">
        <f t="shared" si="13"/>
        <v>-25.660114351999976</v>
      </c>
      <c r="AC36" s="10">
        <f t="shared" si="13"/>
        <v>-16.60687749500002</v>
      </c>
      <c r="AD36" s="10">
        <f t="shared" si="13"/>
        <v>31.30754120000001</v>
      </c>
      <c r="AE36" s="10">
        <f t="shared" si="13"/>
        <v>32.44325912000005</v>
      </c>
      <c r="AF36" s="10">
        <f t="shared" si="13"/>
        <v>38.01158534735</v>
      </c>
      <c r="AG36" s="10">
        <f t="shared" si="13"/>
        <v>47.314824881174943</v>
      </c>
      <c r="AH36" s="10">
        <f t="shared" si="13"/>
        <v>63.130558668599967</v>
      </c>
      <c r="AJ36" s="10">
        <f>AJ32+AJ35</f>
        <v>-532.60699999999997</v>
      </c>
      <c r="AK36" s="10">
        <f>AK32+AK35</f>
        <v>-919.48800000000017</v>
      </c>
      <c r="AL36" s="10">
        <f>AL32+AL35</f>
        <v>-826.32200000000012</v>
      </c>
      <c r="AM36" s="10">
        <f>AM32+AM35</f>
        <v>-664.28699999999992</v>
      </c>
      <c r="AN36" s="10">
        <f>AN32+AN35</f>
        <v>-401.49299999999988</v>
      </c>
      <c r="AO36" s="25">
        <f>AA36+AB36+AC36+AD36</f>
        <v>-357.886450647</v>
      </c>
      <c r="AP36" s="25">
        <f>AE36+AF36+AG36+AH36</f>
        <v>180.90022801712496</v>
      </c>
      <c r="AQ36" s="10">
        <f>AQ32+AQ35</f>
        <v>287.43032153248686</v>
      </c>
      <c r="AR36" s="10">
        <f>AR32+AR35</f>
        <v>358.08780670394248</v>
      </c>
      <c r="AS36" s="10">
        <f>AS32+AS35</f>
        <v>435.77187583251589</v>
      </c>
    </row>
    <row r="37" spans="2:45" x14ac:dyDescent="0.25">
      <c r="D37" s="3" t="s">
        <v>67</v>
      </c>
      <c r="G37" s="11">
        <f>IF(_reported!G14="","",G36-_reported!G14)</f>
        <v>-1.4210854715202004E-14</v>
      </c>
      <c r="H37" s="11">
        <f>IF(_reported!H14="","",H36-_reported!H14)</f>
        <v>0</v>
      </c>
      <c r="I37" s="11">
        <f>IF(_reported!I14="","",I36-_reported!I14)</f>
        <v>1.4210854715202004E-14</v>
      </c>
      <c r="J37" s="11">
        <f>IF(_reported!J14="","",J36-_reported!J14)</f>
        <v>-2.8421709430404007E-14</v>
      </c>
      <c r="K37" s="11">
        <f>IF(_reported!K14="","",K36-_reported!K14)</f>
        <v>5.6843418860808015E-14</v>
      </c>
      <c r="L37" s="11">
        <f>IF(_reported!L14="","",L36-_reported!L14)</f>
        <v>0</v>
      </c>
      <c r="M37" s="11">
        <f>IF(_reported!M14="","",M36-_reported!M14)</f>
        <v>-2.8421709430404007E-14</v>
      </c>
      <c r="N37" s="11">
        <f>IF(_reported!N14="","",N36-_reported!N14)</f>
        <v>-5.6843418860808015E-14</v>
      </c>
      <c r="O37" s="11">
        <f>IF(_reported!O14="","",O36-_reported!O14)</f>
        <v>-1.1368683772161603E-13</v>
      </c>
      <c r="P37" s="11">
        <f>IF(_reported!P14="","",P36-_reported!P14)</f>
        <v>2.8421709430404007E-14</v>
      </c>
      <c r="Q37" s="11">
        <f>IF(_reported!Q14="","",Q36-_reported!Q14)</f>
        <v>4.2632564145606011E-14</v>
      </c>
      <c r="R37" s="11">
        <f>IF(_reported!R14="","",R36-_reported!R14)</f>
        <v>1.1368683772161603E-13</v>
      </c>
      <c r="S37" s="11">
        <f>IF(_reported!S14="","",S36-_reported!S14)</f>
        <v>0</v>
      </c>
      <c r="T37" s="11">
        <f>IF(_reported!T14="","",T36-_reported!T14)</f>
        <v>2.8421709430404007E-14</v>
      </c>
      <c r="U37" s="11">
        <f>IF(_reported!U14="","",U36-_reported!U14)</f>
        <v>4.2632564145606011E-14</v>
      </c>
      <c r="V37" s="11">
        <f>IF(_reported!V14="","",V36-_reported!V14)</f>
        <v>0</v>
      </c>
      <c r="W37" s="11">
        <f>IF(_reported!W14="","",W36-_reported!W14)</f>
        <v>-7.1054273576010019E-14</v>
      </c>
      <c r="X37" s="11">
        <f>IF(_reported!X14="","",X36-_reported!X14)</f>
        <v>-7.1054273576010019E-14</v>
      </c>
      <c r="Y37" s="11">
        <f>IF(_reported!Y14="","",Y36-_reported!Y14)</f>
        <v>1.4210854715202004E-14</v>
      </c>
      <c r="Z37" s="11">
        <f>IF(_reported!Z14="","",Z36-_reported!Z14)</f>
        <v>0</v>
      </c>
      <c r="AA37" s="11">
        <f>IF(_reported!AA14="","",AA36-_reported!AA14)</f>
        <v>0</v>
      </c>
      <c r="AJ37" s="11">
        <f>IF(_reported!AJ14="","",AJ36-_reported!AJ14)</f>
        <v>0</v>
      </c>
      <c r="AK37" s="11">
        <f>IF(_reported!AK14="","",AK36-_reported!AK14)</f>
        <v>-1.1368683772161603E-13</v>
      </c>
      <c r="AL37" s="11">
        <f>IF(_reported!AL14="","",AL36-_reported!AL14)</f>
        <v>-1.1368683772161603E-13</v>
      </c>
      <c r="AM37" s="11">
        <f>IF(_reported!AM14="","",AM36-_reported!AM14)</f>
        <v>1.1368683772161603E-13</v>
      </c>
      <c r="AN37" s="11">
        <f>IF(_reported!AN14="","",AN36-_reported!AN14)</f>
        <v>1.1368683772161603E-13</v>
      </c>
    </row>
    <row r="38" spans="2:45" x14ac:dyDescent="0.25">
      <c r="C38" s="8" t="s">
        <v>68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1.5740000000000001</v>
      </c>
      <c r="O38" s="13">
        <v>-0.67200000000000004</v>
      </c>
      <c r="P38" s="13">
        <v>-1.1639999999999999</v>
      </c>
      <c r="Q38" s="13">
        <v>-1.2390000000000001</v>
      </c>
      <c r="R38" s="13">
        <v>-1.236</v>
      </c>
      <c r="S38" s="13">
        <v>-0.40400000000000003</v>
      </c>
      <c r="T38" s="13">
        <v>-0.16400000000000001</v>
      </c>
      <c r="U38" s="13">
        <v>0.191</v>
      </c>
      <c r="V38" s="13">
        <v>0.20399999999999999</v>
      </c>
      <c r="W38" s="13">
        <v>-0.26500000000000001</v>
      </c>
      <c r="X38" s="13">
        <v>1.4330000000000001</v>
      </c>
      <c r="Y38" s="13">
        <v>-0.46600000000000003</v>
      </c>
      <c r="Z38" s="13">
        <v>0.56999999999999995</v>
      </c>
      <c r="AA38" s="13">
        <v>0.68300000000000005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J38" s="13">
        <v>0</v>
      </c>
      <c r="AK38" s="13">
        <v>1.5740000000000001</v>
      </c>
      <c r="AL38" s="13">
        <v>-4.3109999999999999</v>
      </c>
      <c r="AM38" s="13">
        <v>-0.17299999999999999</v>
      </c>
      <c r="AN38" s="13">
        <v>1.272</v>
      </c>
      <c r="AO38" s="26">
        <f>AA38+AB38+AC38+AD38</f>
        <v>0.68300000000000005</v>
      </c>
      <c r="AP38" s="26">
        <f>AE38+AF38+AG38+AH38</f>
        <v>0</v>
      </c>
      <c r="AQ38" s="28">
        <v>0</v>
      </c>
      <c r="AR38" s="28">
        <v>0</v>
      </c>
      <c r="AS38" s="28">
        <v>0</v>
      </c>
    </row>
    <row r="39" spans="2:45" x14ac:dyDescent="0.25">
      <c r="B39" s="6" t="s">
        <v>69</v>
      </c>
      <c r="G39" s="10">
        <f t="shared" ref="G39:AH39" si="14">G36-G38</f>
        <v>-107.46000000000001</v>
      </c>
      <c r="H39" s="10">
        <f t="shared" si="14"/>
        <v>-148.34200000000001</v>
      </c>
      <c r="I39" s="10">
        <f t="shared" si="14"/>
        <v>-115.15199999999999</v>
      </c>
      <c r="J39" s="10">
        <f t="shared" si="14"/>
        <v>-161.65300000000002</v>
      </c>
      <c r="K39" s="10">
        <f t="shared" si="14"/>
        <v>-177.55499999999995</v>
      </c>
      <c r="L39" s="10">
        <f t="shared" si="14"/>
        <v>-204.15799999999999</v>
      </c>
      <c r="M39" s="10">
        <f t="shared" si="14"/>
        <v>-250.02100000000002</v>
      </c>
      <c r="N39" s="10">
        <f t="shared" si="14"/>
        <v>-289.32800000000009</v>
      </c>
      <c r="O39" s="10">
        <f t="shared" si="14"/>
        <v>-253.03100000000012</v>
      </c>
      <c r="P39" s="10">
        <f t="shared" si="14"/>
        <v>-192.16</v>
      </c>
      <c r="Q39" s="10">
        <f t="shared" si="14"/>
        <v>-124.07099999999996</v>
      </c>
      <c r="R39" s="10">
        <f t="shared" si="14"/>
        <v>-252.74899999999991</v>
      </c>
      <c r="S39" s="10">
        <f t="shared" si="14"/>
        <v>-291.07400000000001</v>
      </c>
      <c r="T39" s="10">
        <f t="shared" si="14"/>
        <v>-125.57399999999997</v>
      </c>
      <c r="U39" s="10">
        <f t="shared" si="14"/>
        <v>-124.73899999999996</v>
      </c>
      <c r="V39" s="10">
        <f t="shared" si="14"/>
        <v>-122.72699999999999</v>
      </c>
      <c r="W39" s="10">
        <f t="shared" si="14"/>
        <v>-77.642000000000067</v>
      </c>
      <c r="X39" s="10">
        <f t="shared" si="14"/>
        <v>-108.79800000000007</v>
      </c>
      <c r="Y39" s="10">
        <f t="shared" si="14"/>
        <v>-126.36199999999999</v>
      </c>
      <c r="Z39" s="10">
        <f t="shared" si="14"/>
        <v>-89.962999999999994</v>
      </c>
      <c r="AA39" s="10">
        <f t="shared" si="14"/>
        <v>-347.61</v>
      </c>
      <c r="AB39" s="10">
        <f t="shared" si="14"/>
        <v>-25.660114351999976</v>
      </c>
      <c r="AC39" s="10">
        <f t="shared" si="14"/>
        <v>-16.60687749500002</v>
      </c>
      <c r="AD39" s="10">
        <f t="shared" si="14"/>
        <v>31.30754120000001</v>
      </c>
      <c r="AE39" s="10">
        <f t="shared" si="14"/>
        <v>32.44325912000005</v>
      </c>
      <c r="AF39" s="10">
        <f t="shared" si="14"/>
        <v>38.01158534735</v>
      </c>
      <c r="AG39" s="10">
        <f t="shared" si="14"/>
        <v>47.314824881174943</v>
      </c>
      <c r="AH39" s="10">
        <f t="shared" si="14"/>
        <v>63.130558668599967</v>
      </c>
      <c r="AJ39" s="10">
        <f>AJ36-AJ38</f>
        <v>-532.60699999999997</v>
      </c>
      <c r="AK39" s="10">
        <f>AK36-AK38</f>
        <v>-921.06200000000013</v>
      </c>
      <c r="AL39" s="10">
        <f>AL36-AL38</f>
        <v>-822.01100000000008</v>
      </c>
      <c r="AM39" s="10">
        <f>AM36-AM38</f>
        <v>-664.11399999999992</v>
      </c>
      <c r="AN39" s="10">
        <f>AN36-AN38</f>
        <v>-402.76499999999987</v>
      </c>
      <c r="AO39" s="25">
        <f>AA39+AB39+AC39+AD39</f>
        <v>-358.569450647</v>
      </c>
      <c r="AP39" s="25">
        <f>AE39+AF39+AG39+AH39</f>
        <v>180.90022801712496</v>
      </c>
      <c r="AQ39" s="10">
        <f>AQ36-AQ38</f>
        <v>287.43032153248686</v>
      </c>
      <c r="AR39" s="10">
        <f>AR36-AR38</f>
        <v>358.08780670394248</v>
      </c>
      <c r="AS39" s="10">
        <f>AS36-AS38</f>
        <v>435.77187583251589</v>
      </c>
    </row>
    <row r="40" spans="2:45" x14ac:dyDescent="0.25">
      <c r="D40" s="3" t="s">
        <v>70</v>
      </c>
      <c r="G40" s="11">
        <f>IF(_reported!G15="","",G39-_reported!G15)</f>
        <v>-1.4210854715202004E-14</v>
      </c>
      <c r="H40" s="11">
        <f>IF(_reported!H15="","",H39-_reported!H15)</f>
        <v>0</v>
      </c>
      <c r="I40" s="11">
        <f>IF(_reported!I15="","",I39-_reported!I15)</f>
        <v>1.4210854715202004E-14</v>
      </c>
      <c r="J40" s="11">
        <f>IF(_reported!J15="","",J39-_reported!J15)</f>
        <v>-2.8421709430404007E-14</v>
      </c>
      <c r="K40" s="11">
        <f>IF(_reported!K15="","",K39-_reported!K15)</f>
        <v>5.6843418860808015E-14</v>
      </c>
      <c r="L40" s="11">
        <f>IF(_reported!L15="","",L39-_reported!L15)</f>
        <v>0</v>
      </c>
      <c r="M40" s="11">
        <f>IF(_reported!M15="","",M39-_reported!M15)</f>
        <v>-2.8421709430404007E-14</v>
      </c>
      <c r="N40" s="11">
        <f>IF(_reported!N15="","",N39-_reported!N15)</f>
        <v>-1.1368683772161603E-13</v>
      </c>
      <c r="O40" s="11">
        <f>IF(_reported!O15="","",O39-_reported!O15)</f>
        <v>-1.1368683772161603E-13</v>
      </c>
      <c r="P40" s="11">
        <f>IF(_reported!P15="","",P39-_reported!P15)</f>
        <v>0</v>
      </c>
      <c r="Q40" s="11">
        <f>IF(_reported!Q15="","",Q39-_reported!Q15)</f>
        <v>4.2632564145606011E-14</v>
      </c>
      <c r="R40" s="11">
        <f>IF(_reported!R15="","",R39-_reported!R15)</f>
        <v>8.5265128291212022E-14</v>
      </c>
      <c r="S40" s="11">
        <f>IF(_reported!S15="","",S39-_reported!S15)</f>
        <v>0</v>
      </c>
      <c r="T40" s="11">
        <f>IF(_reported!T15="","",T39-_reported!T15)</f>
        <v>2.8421709430404007E-14</v>
      </c>
      <c r="U40" s="11">
        <f>IF(_reported!U15="","",U39-_reported!U15)</f>
        <v>4.2632564145606011E-14</v>
      </c>
      <c r="V40" s="11">
        <f>IF(_reported!V15="","",V39-_reported!V15)</f>
        <v>1.4210854715202004E-14</v>
      </c>
      <c r="W40" s="11">
        <f>IF(_reported!W15="","",W39-_reported!W15)</f>
        <v>-7.1054273576010019E-14</v>
      </c>
      <c r="X40" s="11">
        <f>IF(_reported!X15="","",X39-_reported!X15)</f>
        <v>-7.1054273576010019E-14</v>
      </c>
      <c r="Y40" s="11">
        <f>IF(_reported!Y15="","",Y39-_reported!Y15)</f>
        <v>0</v>
      </c>
      <c r="Z40" s="11">
        <f>IF(_reported!Z15="","",Z39-_reported!Z15)</f>
        <v>0</v>
      </c>
      <c r="AA40" s="11">
        <f>IF(_reported!AA15="","",AA39-_reported!AA15)</f>
        <v>0</v>
      </c>
      <c r="AJ40" s="11">
        <f>IF(_reported!AJ15="","",AJ39-_reported!AJ15)</f>
        <v>0</v>
      </c>
      <c r="AK40" s="11">
        <f>IF(_reported!AK15="","",AK39-_reported!AK15)</f>
        <v>-1.1368683772161603E-13</v>
      </c>
      <c r="AL40" s="11">
        <f>IF(_reported!AL15="","",AL39-_reported!AL15)</f>
        <v>-1.1368683772161603E-13</v>
      </c>
      <c r="AM40" s="11">
        <f>IF(_reported!AM15="","",AM39-_reported!AM15)</f>
        <v>1.1368683772161603E-13</v>
      </c>
      <c r="AN40" s="11">
        <f>IF(_reported!AN15="","",AN39-_reported!AN15)</f>
        <v>1.1368683772161603E-13</v>
      </c>
    </row>
    <row r="42" spans="2:45" x14ac:dyDescent="0.25">
      <c r="C42" s="8" t="s">
        <v>71</v>
      </c>
      <c r="G42" s="12">
        <v>-0.39</v>
      </c>
      <c r="H42" s="12">
        <v>-0.53</v>
      </c>
      <c r="I42" s="12">
        <v>-0.41</v>
      </c>
      <c r="J42" s="12">
        <v>-0.56000000000000005</v>
      </c>
      <c r="K42" s="12">
        <v>-0.6</v>
      </c>
      <c r="L42" s="12">
        <v>-0.69</v>
      </c>
      <c r="M42" s="12">
        <v>-0.84</v>
      </c>
      <c r="N42" s="12">
        <v>-0.82</v>
      </c>
      <c r="O42" s="12">
        <v>-0.67</v>
      </c>
      <c r="P42" s="12">
        <v>-0.51</v>
      </c>
      <c r="Q42" s="12">
        <v>-0.32</v>
      </c>
      <c r="R42" s="12">
        <v>-0.66</v>
      </c>
      <c r="S42" s="12">
        <v>-0.75</v>
      </c>
      <c r="T42" s="12">
        <v>-0.32</v>
      </c>
      <c r="U42" s="12">
        <v>-0.31</v>
      </c>
      <c r="V42" s="12">
        <v>-0.3</v>
      </c>
      <c r="W42" s="12">
        <v>-0.19</v>
      </c>
      <c r="X42" s="12">
        <v>-0.26</v>
      </c>
      <c r="Y42" s="12">
        <v>-0.3</v>
      </c>
      <c r="Z42" s="12">
        <v>-0.21</v>
      </c>
      <c r="AA42" s="12">
        <v>-0.8</v>
      </c>
      <c r="AB42" s="29">
        <f t="shared" ref="AB42:AH42" si="15">IFERROR(AB39/AB44,"")</f>
        <v>-5.8621000681151919E-2</v>
      </c>
      <c r="AC42" s="29">
        <f t="shared" si="15"/>
        <v>-3.7637614538803134E-2</v>
      </c>
      <c r="AD42" s="29">
        <f t="shared" si="15"/>
        <v>7.039187554462023E-2</v>
      </c>
      <c r="AE42" s="29">
        <f t="shared" si="15"/>
        <v>7.2366491778475261E-2</v>
      </c>
      <c r="AF42" s="29">
        <f t="shared" si="15"/>
        <v>8.4114040440725651E-2</v>
      </c>
      <c r="AG42" s="29">
        <f t="shared" si="15"/>
        <v>0.10386978119952699</v>
      </c>
      <c r="AH42" s="29">
        <f t="shared" si="15"/>
        <v>0.13748998995279782</v>
      </c>
      <c r="AJ42" s="12">
        <v>-1.89</v>
      </c>
      <c r="AK42" s="12">
        <v>-2.96</v>
      </c>
      <c r="AL42" s="12">
        <v>-2.16</v>
      </c>
      <c r="AM42" s="12">
        <v>-1.68</v>
      </c>
      <c r="AN42" s="12">
        <v>-0.96</v>
      </c>
      <c r="AO42" s="29">
        <f>IFERROR(AO39/AO44,"")</f>
        <v>-0.81586898975810429</v>
      </c>
      <c r="AP42" s="29">
        <f>IFERROR(AP39/AP44,"")</f>
        <v>0.39869806361919952</v>
      </c>
      <c r="AQ42" s="29">
        <f>IFERROR(AQ39/AQ44,"")</f>
        <v>0.61623232827754848</v>
      </c>
      <c r="AR42" s="29">
        <f>IFERROR(AR39/AR44,"")</f>
        <v>0.74899266589399871</v>
      </c>
      <c r="AS42" s="29">
        <f>IFERROR(AS39/AS44,"")</f>
        <v>0.89185927727150605</v>
      </c>
    </row>
    <row r="43" spans="2:45" x14ac:dyDescent="0.25">
      <c r="C43" s="8" t="s">
        <v>72</v>
      </c>
      <c r="G43" s="12">
        <v>-0.39</v>
      </c>
      <c r="H43" s="12">
        <v>-0.53</v>
      </c>
      <c r="I43" s="12">
        <v>-0.41</v>
      </c>
      <c r="J43" s="12">
        <v>-0.56000000000000005</v>
      </c>
      <c r="K43" s="12">
        <v>-0.6</v>
      </c>
      <c r="L43" s="12">
        <v>-0.69</v>
      </c>
      <c r="M43" s="12">
        <v>-0.84</v>
      </c>
      <c r="N43" s="12">
        <v>-0.82</v>
      </c>
      <c r="O43" s="12">
        <v>-0.67</v>
      </c>
      <c r="P43" s="12">
        <v>-0.51</v>
      </c>
      <c r="Q43" s="12">
        <v>-0.32</v>
      </c>
      <c r="R43" s="12">
        <v>-0.66</v>
      </c>
      <c r="S43" s="12">
        <v>-0.75</v>
      </c>
      <c r="T43" s="12">
        <v>-0.32</v>
      </c>
      <c r="U43" s="12">
        <v>-0.31</v>
      </c>
      <c r="V43" s="12">
        <v>-0.3</v>
      </c>
      <c r="W43" s="12">
        <v>-0.19</v>
      </c>
      <c r="X43" s="12">
        <v>-0.26</v>
      </c>
      <c r="Y43" s="12">
        <v>-0.3</v>
      </c>
      <c r="Z43" s="12">
        <v>-0.21</v>
      </c>
      <c r="AA43" s="12">
        <v>-0.8</v>
      </c>
      <c r="AB43" s="29">
        <f t="shared" ref="AB43:AH43" si="16">IFERROR(AB39/AB45,"")</f>
        <v>-5.8621000681151919E-2</v>
      </c>
      <c r="AC43" s="29">
        <f t="shared" si="16"/>
        <v>-3.7637614538803134E-2</v>
      </c>
      <c r="AD43" s="29">
        <f t="shared" si="16"/>
        <v>7.039187554462023E-2</v>
      </c>
      <c r="AE43" s="29">
        <f t="shared" si="16"/>
        <v>7.2366491778475261E-2</v>
      </c>
      <c r="AF43" s="29">
        <f t="shared" si="16"/>
        <v>8.4114040440725651E-2</v>
      </c>
      <c r="AG43" s="29">
        <f t="shared" si="16"/>
        <v>0.10386978119952699</v>
      </c>
      <c r="AH43" s="29">
        <f t="shared" si="16"/>
        <v>0.13748998995279782</v>
      </c>
      <c r="AJ43" s="12">
        <v>-1.89</v>
      </c>
      <c r="AK43" s="12">
        <v>-2.96</v>
      </c>
      <c r="AL43" s="12">
        <v>-2.16</v>
      </c>
      <c r="AM43" s="12">
        <v>-1.68</v>
      </c>
      <c r="AN43" s="12">
        <v>-0.96</v>
      </c>
      <c r="AO43" s="29">
        <f>IFERROR(AO39/AO45,"")</f>
        <v>-0.81586898975810429</v>
      </c>
      <c r="AP43" s="29">
        <f>IFERROR(AP39/AP45,"")</f>
        <v>0.39869806361919952</v>
      </c>
      <c r="AQ43" s="29">
        <f>IFERROR(AQ39/AQ45,"")</f>
        <v>0.61623232827754848</v>
      </c>
      <c r="AR43" s="29">
        <f>IFERROR(AR39/AR45,"")</f>
        <v>0.74899266589399871</v>
      </c>
      <c r="AS43" s="29">
        <f>IFERROR(AS39/AS45,"")</f>
        <v>0.89185927727150605</v>
      </c>
    </row>
    <row r="44" spans="2:45" x14ac:dyDescent="0.25">
      <c r="C44" s="8" t="s">
        <v>73</v>
      </c>
      <c r="G44" s="13">
        <v>276.06799999999998</v>
      </c>
      <c r="H44" s="13">
        <v>280.37400000000002</v>
      </c>
      <c r="I44" s="13">
        <v>283.714</v>
      </c>
      <c r="J44" s="13">
        <v>288.46899999999999</v>
      </c>
      <c r="K44" s="13">
        <v>294.34100000000001</v>
      </c>
      <c r="L44" s="13">
        <v>296.84899999999999</v>
      </c>
      <c r="M44" s="13">
        <v>299.06200000000001</v>
      </c>
      <c r="N44" s="13">
        <v>351.26400000000001</v>
      </c>
      <c r="O44" s="13">
        <v>375.90899999999999</v>
      </c>
      <c r="P44" s="13">
        <v>380.35500000000002</v>
      </c>
      <c r="Q44" s="13">
        <v>383.67399999999998</v>
      </c>
      <c r="R44" s="13">
        <v>381.78800000000001</v>
      </c>
      <c r="S44" s="13">
        <v>387.15100000000001</v>
      </c>
      <c r="T44" s="13">
        <v>392.53699999999998</v>
      </c>
      <c r="U44" s="13">
        <v>398.81</v>
      </c>
      <c r="V44" s="13">
        <v>405.17200000000003</v>
      </c>
      <c r="W44" s="13">
        <v>411.85199999999998</v>
      </c>
      <c r="X44" s="13">
        <v>417.56599999999997</v>
      </c>
      <c r="Y44" s="13">
        <v>424.29599999999999</v>
      </c>
      <c r="Z44" s="13">
        <v>429.83300000000003</v>
      </c>
      <c r="AA44" s="13">
        <v>434.255</v>
      </c>
      <c r="AB44" s="26">
        <f t="shared" ref="AB44:AH44" si="17">AA44*(1+AB63)</f>
        <v>437.72904</v>
      </c>
      <c r="AC44" s="26">
        <f t="shared" si="17"/>
        <v>441.23087232</v>
      </c>
      <c r="AD44" s="26">
        <f t="shared" si="17"/>
        <v>444.76071929855999</v>
      </c>
      <c r="AE44" s="26">
        <f t="shared" si="17"/>
        <v>448.31880505294845</v>
      </c>
      <c r="AF44" s="26">
        <f t="shared" si="17"/>
        <v>451.90535549337204</v>
      </c>
      <c r="AG44" s="26">
        <f t="shared" si="17"/>
        <v>455.52059833731903</v>
      </c>
      <c r="AH44" s="26">
        <f t="shared" si="17"/>
        <v>459.16476312401761</v>
      </c>
      <c r="AJ44" s="13">
        <v>282.19499999999999</v>
      </c>
      <c r="AK44" s="13">
        <v>310.50400000000002</v>
      </c>
      <c r="AL44" s="13">
        <v>380.45699999999999</v>
      </c>
      <c r="AM44" s="13">
        <v>395.95100000000002</v>
      </c>
      <c r="AN44" s="13">
        <v>420.91399999999999</v>
      </c>
      <c r="AO44" s="26">
        <f>AVERAGE(AA44,AB44,AC44,AD44)</f>
        <v>439.49390790464003</v>
      </c>
      <c r="AP44" s="26">
        <f>AVERAGE(AE44,AF44,AG44,AH44)</f>
        <v>453.72738050191424</v>
      </c>
      <c r="AQ44" s="26">
        <f>AP44*(1+AQ63)</f>
        <v>466.43174715596786</v>
      </c>
      <c r="AR44" s="26">
        <f>AQ44*(1+AR63)</f>
        <v>478.09254083486701</v>
      </c>
      <c r="AS44" s="26">
        <f>AR44*(1+AS63)</f>
        <v>488.6105767332341</v>
      </c>
    </row>
    <row r="45" spans="2:45" x14ac:dyDescent="0.25">
      <c r="C45" s="8" t="s">
        <v>74</v>
      </c>
      <c r="G45" s="13">
        <v>276.06799999999998</v>
      </c>
      <c r="H45" s="13">
        <v>280.37400000000002</v>
      </c>
      <c r="I45" s="13">
        <v>283.714</v>
      </c>
      <c r="J45" s="13">
        <v>288.46899999999999</v>
      </c>
      <c r="K45" s="13">
        <v>294.34100000000001</v>
      </c>
      <c r="L45" s="13">
        <v>296.84899999999999</v>
      </c>
      <c r="M45" s="13">
        <v>299.06200000000001</v>
      </c>
      <c r="N45" s="13">
        <v>351.26400000000001</v>
      </c>
      <c r="O45" s="13">
        <v>375.90899999999999</v>
      </c>
      <c r="P45" s="13">
        <v>380.35500000000002</v>
      </c>
      <c r="Q45" s="13">
        <v>383.67399999999998</v>
      </c>
      <c r="R45" s="13">
        <v>381.78800000000001</v>
      </c>
      <c r="S45" s="13">
        <v>387.15100000000001</v>
      </c>
      <c r="T45" s="13">
        <v>392.53699999999998</v>
      </c>
      <c r="U45" s="13">
        <v>398.81</v>
      </c>
      <c r="V45" s="13">
        <v>405.17200000000003</v>
      </c>
      <c r="W45" s="13">
        <v>411.85199999999998</v>
      </c>
      <c r="X45" s="13">
        <v>417.56599999999997</v>
      </c>
      <c r="Y45" s="13">
        <v>424.29599999999999</v>
      </c>
      <c r="Z45" s="13">
        <v>429.83300000000003</v>
      </c>
      <c r="AA45" s="13">
        <v>434.255</v>
      </c>
      <c r="AB45" s="26">
        <f t="shared" ref="AB45:AH45" si="18">AA45*(1+AB63)</f>
        <v>437.72904</v>
      </c>
      <c r="AC45" s="26">
        <f t="shared" si="18"/>
        <v>441.23087232</v>
      </c>
      <c r="AD45" s="26">
        <f t="shared" si="18"/>
        <v>444.76071929855999</v>
      </c>
      <c r="AE45" s="26">
        <f t="shared" si="18"/>
        <v>448.31880505294845</v>
      </c>
      <c r="AF45" s="26">
        <f t="shared" si="18"/>
        <v>451.90535549337204</v>
      </c>
      <c r="AG45" s="26">
        <f t="shared" si="18"/>
        <v>455.52059833731903</v>
      </c>
      <c r="AH45" s="26">
        <f t="shared" si="18"/>
        <v>459.16476312401761</v>
      </c>
      <c r="AJ45" s="13">
        <v>282.19499999999999</v>
      </c>
      <c r="AK45" s="13">
        <v>310.50400000000002</v>
      </c>
      <c r="AL45" s="13">
        <v>380.45699999999999</v>
      </c>
      <c r="AM45" s="13">
        <v>395.95100000000002</v>
      </c>
      <c r="AN45" s="13">
        <v>420.91399999999999</v>
      </c>
      <c r="AO45" s="26">
        <f>AVERAGE(AA45,AB45,AC45,AD45)</f>
        <v>439.49390790464003</v>
      </c>
      <c r="AP45" s="26">
        <f>AVERAGE(AE45,AF45,AG45,AH45)</f>
        <v>453.72738050191424</v>
      </c>
      <c r="AQ45" s="26">
        <f>AP45*(1+AQ63)</f>
        <v>466.43174715596786</v>
      </c>
      <c r="AR45" s="26">
        <f>AQ45*(1+AR63)</f>
        <v>478.09254083486701</v>
      </c>
      <c r="AS45" s="26">
        <f>AR45*(1+AS63)</f>
        <v>488.6105767332341</v>
      </c>
    </row>
    <row r="48" spans="2:45" ht="15.75" x14ac:dyDescent="0.25">
      <c r="B48" s="7" t="s">
        <v>75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50" spans="4:45" x14ac:dyDescent="0.25">
      <c r="D50" s="8" t="s">
        <v>76</v>
      </c>
      <c r="G50" s="14" t="str">
        <f t="shared" ref="G50:AA50" si="19">IF(G10=0,"",IFERROR(G10/G15,""))</f>
        <v/>
      </c>
      <c r="H50" s="14" t="str">
        <f t="shared" si="19"/>
        <v/>
      </c>
      <c r="I50" s="14" t="str">
        <f t="shared" si="19"/>
        <v/>
      </c>
      <c r="J50" s="14" t="str">
        <f t="shared" si="19"/>
        <v/>
      </c>
      <c r="K50" s="14">
        <f t="shared" si="19"/>
        <v>0.51399761343970818</v>
      </c>
      <c r="L50" s="14">
        <f t="shared" si="19"/>
        <v>0.55410832775052765</v>
      </c>
      <c r="M50" s="14">
        <f t="shared" si="19"/>
        <v>0.58590626267881984</v>
      </c>
      <c r="N50" s="14">
        <f t="shared" si="19"/>
        <v>0.43852195470248839</v>
      </c>
      <c r="O50" s="14">
        <f t="shared" si="19"/>
        <v>0.3744676343679863</v>
      </c>
      <c r="P50" s="14">
        <f t="shared" si="19"/>
        <v>0.36198306209440689</v>
      </c>
      <c r="Q50" s="14">
        <f t="shared" si="19"/>
        <v>0.34710865290972232</v>
      </c>
      <c r="R50" s="14">
        <f t="shared" si="19"/>
        <v>0.4756445439445367</v>
      </c>
      <c r="S50" s="14">
        <f t="shared" si="19"/>
        <v>0.35551066510274121</v>
      </c>
      <c r="T50" s="14">
        <f t="shared" si="19"/>
        <v>0.33561264215074149</v>
      </c>
      <c r="U50" s="14">
        <f t="shared" si="19"/>
        <v>0.33004118544198763</v>
      </c>
      <c r="V50" s="14">
        <f t="shared" si="19"/>
        <v>0.33286005876188746</v>
      </c>
      <c r="W50" s="14">
        <f t="shared" si="19"/>
        <v>0.34569655172413788</v>
      </c>
      <c r="X50" s="14">
        <f t="shared" si="19"/>
        <v>0.34875630465546653</v>
      </c>
      <c r="Y50" s="14">
        <f t="shared" si="19"/>
        <v>0.32374446203372187</v>
      </c>
      <c r="Z50" s="14">
        <f t="shared" si="19"/>
        <v>0.32775512881418595</v>
      </c>
      <c r="AA50" s="14">
        <f t="shared" si="19"/>
        <v>0.30821583588791074</v>
      </c>
      <c r="AB50" s="30">
        <f t="shared" ref="AB50:AH50" si="20">IFERROR(AB10/AB15,"")</f>
        <v>0.30985240391684665</v>
      </c>
      <c r="AC50" s="30">
        <f t="shared" si="20"/>
        <v>0.30701664672956103</v>
      </c>
      <c r="AD50" s="30">
        <f t="shared" si="20"/>
        <v>0.32079851095377554</v>
      </c>
      <c r="AE50" s="30">
        <f t="shared" si="20"/>
        <v>0.30821583588791074</v>
      </c>
      <c r="AF50" s="30">
        <f t="shared" si="20"/>
        <v>0.30504585902413828</v>
      </c>
      <c r="AG50" s="30">
        <f t="shared" si="20"/>
        <v>0.29668965622117366</v>
      </c>
      <c r="AH50" s="30">
        <f t="shared" si="20"/>
        <v>0.30647566279811661</v>
      </c>
      <c r="AJ50" s="14" t="str">
        <f>IF(AJ10=0,"",IFERROR(AJ10/AJ15,""))</f>
        <v/>
      </c>
      <c r="AK50" s="14">
        <f>IF(AK10=0,"",IFERROR(AK10/AK15,""))</f>
        <v>0.5147847916355146</v>
      </c>
      <c r="AL50" s="14">
        <f>IF(AL10=0,"",IFERROR(AL10/AL15,""))</f>
        <v>0.39279811751108779</v>
      </c>
      <c r="AM50" s="14">
        <f>IF(AM10=0,"",IFERROR(AM10/AM15,""))</f>
        <v>0.33859881814747511</v>
      </c>
      <c r="AN50" s="14">
        <f>IF(AN10=0,"",IFERROR(AN10/AN15,""))</f>
        <v>0.33596068008615693</v>
      </c>
      <c r="AO50" s="30">
        <f>IFERROR(AO10/AO15,"")</f>
        <v>0.31165695688654549</v>
      </c>
      <c r="AP50" s="30">
        <f>IFERROR(AP10/AP15,"")</f>
        <v>0.30407098244171382</v>
      </c>
      <c r="AQ50" s="30">
        <f>IFERROR(AQ10/AQ15,"")</f>
        <v>0.29285238752396242</v>
      </c>
      <c r="AR50" s="30">
        <f>IFERROR(AR10/AR15,"")</f>
        <v>0.28450813303971612</v>
      </c>
      <c r="AS50" s="30">
        <f>IFERROR(AS10/AS15,"")</f>
        <v>0.27896379072199401</v>
      </c>
    </row>
    <row r="51" spans="4:45" x14ac:dyDescent="0.25">
      <c r="D51" s="8" t="s">
        <v>77</v>
      </c>
      <c r="G51" s="14" t="str">
        <f t="shared" ref="G51:AA51" si="21">IF(G11=0,"",IFERROR(G11/G15,""))</f>
        <v/>
      </c>
      <c r="H51" s="14" t="str">
        <f t="shared" si="21"/>
        <v/>
      </c>
      <c r="I51" s="14" t="str">
        <f t="shared" si="21"/>
        <v/>
      </c>
      <c r="J51" s="14" t="str">
        <f t="shared" si="21"/>
        <v/>
      </c>
      <c r="K51" s="14">
        <f t="shared" si="21"/>
        <v>0.48600238656029188</v>
      </c>
      <c r="L51" s="14">
        <f t="shared" si="21"/>
        <v>0.44589167224947235</v>
      </c>
      <c r="M51" s="14">
        <f t="shared" si="21"/>
        <v>0.41409373732118032</v>
      </c>
      <c r="N51" s="14">
        <f t="shared" si="21"/>
        <v>0.56147804529751155</v>
      </c>
      <c r="O51" s="14">
        <f t="shared" si="21"/>
        <v>0.62553236563201375</v>
      </c>
      <c r="P51" s="14">
        <f t="shared" si="21"/>
        <v>0.638016937905593</v>
      </c>
      <c r="Q51" s="14">
        <f t="shared" si="21"/>
        <v>0.65289134709027763</v>
      </c>
      <c r="R51" s="14">
        <f t="shared" si="21"/>
        <v>0.5243554560554633</v>
      </c>
      <c r="S51" s="14">
        <f t="shared" si="21"/>
        <v>0.64448933489725879</v>
      </c>
      <c r="T51" s="14">
        <f t="shared" si="21"/>
        <v>0.66438735784925851</v>
      </c>
      <c r="U51" s="14">
        <f t="shared" si="21"/>
        <v>0.66995881455801232</v>
      </c>
      <c r="V51" s="14">
        <f t="shared" si="21"/>
        <v>0.66713994123811249</v>
      </c>
      <c r="W51" s="14">
        <f t="shared" si="21"/>
        <v>0.65430344827586207</v>
      </c>
      <c r="X51" s="14">
        <f t="shared" si="21"/>
        <v>0.65124369534453352</v>
      </c>
      <c r="Y51" s="14">
        <f t="shared" si="21"/>
        <v>0.67625553796627813</v>
      </c>
      <c r="Z51" s="14">
        <f t="shared" si="21"/>
        <v>0.67224487118581411</v>
      </c>
      <c r="AA51" s="14">
        <f t="shared" si="21"/>
        <v>0.69178416411208921</v>
      </c>
      <c r="AB51" s="30">
        <f t="shared" ref="AB51:AH51" si="22">IFERROR(AB11/AB15,"")</f>
        <v>0.69014759608315324</v>
      </c>
      <c r="AC51" s="30">
        <f t="shared" si="22"/>
        <v>0.69298335327043914</v>
      </c>
      <c r="AD51" s="30">
        <f t="shared" si="22"/>
        <v>0.67920148904622446</v>
      </c>
      <c r="AE51" s="30">
        <f t="shared" si="22"/>
        <v>0.69178416411208921</v>
      </c>
      <c r="AF51" s="30">
        <f t="shared" si="22"/>
        <v>0.69495414097586183</v>
      </c>
      <c r="AG51" s="30">
        <f t="shared" si="22"/>
        <v>0.7033103437788264</v>
      </c>
      <c r="AH51" s="30">
        <f t="shared" si="22"/>
        <v>0.69352433720188333</v>
      </c>
      <c r="AJ51" s="14" t="str">
        <f>IF(AJ11=0,"",IFERROR(AJ11/AJ15,""))</f>
        <v/>
      </c>
      <c r="AK51" s="14">
        <f>IF(AK11=0,"",IFERROR(AK11/AK15,""))</f>
        <v>0.48521520836448551</v>
      </c>
      <c r="AL51" s="14">
        <f>IF(AL11=0,"",IFERROR(AL11/AL15,""))</f>
        <v>0.60720188248891227</v>
      </c>
      <c r="AM51" s="14">
        <f>IF(AM11=0,"",IFERROR(AM11/AM15,""))</f>
        <v>0.66140118185252483</v>
      </c>
      <c r="AN51" s="14">
        <f>IF(AN11=0,"",IFERROR(AN11/AN15,""))</f>
        <v>0.66403931991384302</v>
      </c>
      <c r="AO51" s="30">
        <f>IFERROR(AO11/AO15,"")</f>
        <v>0.68834304311345451</v>
      </c>
      <c r="AP51" s="30">
        <f>IFERROR(AP11/AP15,"")</f>
        <v>0.69592901755828629</v>
      </c>
      <c r="AQ51" s="30">
        <f>IFERROR(AQ11/AQ15,"")</f>
        <v>0.70714761247603752</v>
      </c>
      <c r="AR51" s="30">
        <f>IFERROR(AR11/AR15,"")</f>
        <v>0.71549186696028388</v>
      </c>
      <c r="AS51" s="30">
        <f>IFERROR(AS11/AS15,"")</f>
        <v>0.72103620927800594</v>
      </c>
    </row>
    <row r="52" spans="4:45" x14ac:dyDescent="0.25">
      <c r="D52" s="8" t="s">
        <v>78</v>
      </c>
      <c r="K52" s="14" t="str">
        <f t="shared" ref="K52:T53" si="23">IFERROR(K10/G10-1,"")</f>
        <v/>
      </c>
      <c r="L52" s="14" t="str">
        <f t="shared" si="23"/>
        <v/>
      </c>
      <c r="M52" s="14" t="str">
        <f t="shared" si="23"/>
        <v/>
      </c>
      <c r="N52" s="14" t="str">
        <f t="shared" si="23"/>
        <v/>
      </c>
      <c r="O52" s="14">
        <f t="shared" si="23"/>
        <v>0.13871669583819513</v>
      </c>
      <c r="P52" s="14">
        <f t="shared" si="23"/>
        <v>0.17325054376222715</v>
      </c>
      <c r="Q52" s="14">
        <f t="shared" si="23"/>
        <v>-1.469515482772743E-3</v>
      </c>
      <c r="R52" s="14">
        <f t="shared" si="23"/>
        <v>0.4653725184818116</v>
      </c>
      <c r="S52" s="14">
        <f t="shared" si="23"/>
        <v>-0.12648303614792211</v>
      </c>
      <c r="T52" s="14">
        <f t="shared" si="23"/>
        <v>-0.21921702656517028</v>
      </c>
      <c r="U52" s="14">
        <f t="shared" ref="U52:AD53" si="24">IFERROR(U10/Q10-1,"")</f>
        <v>-0.21985706723133935</v>
      </c>
      <c r="V52" s="14">
        <f t="shared" si="24"/>
        <v>-0.47497368829689957</v>
      </c>
      <c r="W52" s="14">
        <f t="shared" si="24"/>
        <v>-8.1212195270972121E-2</v>
      </c>
      <c r="X52" s="14">
        <f t="shared" si="24"/>
        <v>1.9930095438959627E-2</v>
      </c>
      <c r="Y52" s="14">
        <f t="shared" si="24"/>
        <v>3.3860581262002309E-2</v>
      </c>
      <c r="Z52" s="14">
        <f t="shared" si="24"/>
        <v>8.3733158067696323E-2</v>
      </c>
      <c r="AA52" s="14">
        <f t="shared" si="24"/>
        <v>4.1688278870579465E-2</v>
      </c>
      <c r="AB52" s="30">
        <f t="shared" si="24"/>
        <v>2.6999999999999913E-2</v>
      </c>
      <c r="AC52" s="30">
        <f t="shared" si="24"/>
        <v>5.4999999999999938E-2</v>
      </c>
      <c r="AD52" s="30">
        <f t="shared" si="24"/>
        <v>8.4999999999999964E-2</v>
      </c>
      <c r="AE52" s="30">
        <f t="shared" ref="AE52:AN53" si="25">IFERROR(AE10/AA10-1,"")</f>
        <v>9.000000000000008E-2</v>
      </c>
      <c r="AF52" s="30">
        <f t="shared" si="25"/>
        <v>9.4999999999999973E-2</v>
      </c>
      <c r="AG52" s="30">
        <f t="shared" si="25"/>
        <v>9.4999999999999973E-2</v>
      </c>
      <c r="AH52" s="30">
        <f t="shared" si="25"/>
        <v>9.000000000000008E-2</v>
      </c>
      <c r="AK52" s="14" t="str">
        <f t="shared" ref="AK52:AS52" si="26">IFERROR(AK10/AJ10-1,"")</f>
        <v/>
      </c>
      <c r="AL52" s="14">
        <f t="shared" si="26"/>
        <v>0.19983297908887021</v>
      </c>
      <c r="AM52" s="14">
        <f t="shared" si="26"/>
        <v>-0.28539969784932973</v>
      </c>
      <c r="AN52" s="14">
        <f t="shared" si="26"/>
        <v>1.2122821133417894E-2</v>
      </c>
      <c r="AO52" s="30">
        <f t="shared" si="26"/>
        <v>5.2809838608709914E-2</v>
      </c>
      <c r="AP52" s="30">
        <f t="shared" si="26"/>
        <v>9.243549704663101E-2</v>
      </c>
      <c r="AQ52" s="30">
        <f t="shared" si="26"/>
        <v>9.000000000000008E-2</v>
      </c>
      <c r="AR52" s="30">
        <f t="shared" si="26"/>
        <v>8.4999999999999964E-2</v>
      </c>
      <c r="AS52" s="30">
        <f t="shared" si="26"/>
        <v>8.0000000000000071E-2</v>
      </c>
    </row>
    <row r="53" spans="4:45" x14ac:dyDescent="0.25">
      <c r="D53" s="8" t="s">
        <v>79</v>
      </c>
      <c r="K53" s="14" t="str">
        <f t="shared" si="23"/>
        <v/>
      </c>
      <c r="L53" s="14" t="str">
        <f t="shared" si="23"/>
        <v/>
      </c>
      <c r="M53" s="14" t="str">
        <f t="shared" si="23"/>
        <v/>
      </c>
      <c r="N53" s="14" t="str">
        <f t="shared" si="23"/>
        <v/>
      </c>
      <c r="O53" s="14">
        <f t="shared" si="23"/>
        <v>1.0117494311681301</v>
      </c>
      <c r="P53" s="14">
        <f t="shared" si="23"/>
        <v>1.5698042265324763</v>
      </c>
      <c r="Q53" s="14">
        <f t="shared" si="23"/>
        <v>1.6574571999132406</v>
      </c>
      <c r="R53" s="14">
        <f t="shared" si="23"/>
        <v>0.26168191080991443</v>
      </c>
      <c r="S53" s="14">
        <f t="shared" si="23"/>
        <v>-5.2020498926490299E-2</v>
      </c>
      <c r="T53" s="14">
        <f t="shared" si="23"/>
        <v>-0.12306092229586796</v>
      </c>
      <c r="U53" s="14">
        <f t="shared" si="24"/>
        <v>-0.15806478849455396</v>
      </c>
      <c r="V53" s="14">
        <f t="shared" si="24"/>
        <v>-4.5462370841980349E-2</v>
      </c>
      <c r="W53" s="14">
        <f t="shared" si="24"/>
        <v>-4.0740116612180133E-2</v>
      </c>
      <c r="X53" s="14">
        <f t="shared" si="24"/>
        <v>-3.7925235022547632E-2</v>
      </c>
      <c r="Y53" s="14">
        <f t="shared" si="24"/>
        <v>6.3874737588083264E-2</v>
      </c>
      <c r="Z53" s="14">
        <f t="shared" si="24"/>
        <v>0.10903462546196252</v>
      </c>
      <c r="AA53" s="14">
        <f t="shared" si="24"/>
        <v>0.23529101756013238</v>
      </c>
      <c r="AB53" s="30">
        <f t="shared" si="24"/>
        <v>0.22500000000000009</v>
      </c>
      <c r="AC53" s="30">
        <f t="shared" si="24"/>
        <v>0.14000000000000012</v>
      </c>
      <c r="AD53" s="30">
        <f t="shared" si="24"/>
        <v>0.12000000000000011</v>
      </c>
      <c r="AE53" s="30">
        <f t="shared" si="25"/>
        <v>9.000000000000008E-2</v>
      </c>
      <c r="AF53" s="30">
        <f t="shared" si="25"/>
        <v>0.12000000000000011</v>
      </c>
      <c r="AG53" s="30">
        <f t="shared" si="25"/>
        <v>0.14999999999999991</v>
      </c>
      <c r="AH53" s="30">
        <f t="shared" si="25"/>
        <v>0.16500000000000004</v>
      </c>
      <c r="AK53" s="14" t="str">
        <f t="shared" ref="AK53:AS53" si="27">IFERROR(AK11/AJ11-1,"")</f>
        <v/>
      </c>
      <c r="AL53" s="14">
        <f t="shared" si="27"/>
        <v>0.96777668139377071</v>
      </c>
      <c r="AM53" s="14">
        <f t="shared" si="27"/>
        <v>-9.7018167471424444E-2</v>
      </c>
      <c r="AN53" s="14">
        <f t="shared" si="27"/>
        <v>2.4139302536753116E-2</v>
      </c>
      <c r="AO53" s="30">
        <f t="shared" si="27"/>
        <v>0.1764478818861801</v>
      </c>
      <c r="AP53" s="30">
        <f t="shared" si="27"/>
        <v>0.13202930516022815</v>
      </c>
      <c r="AQ53" s="30">
        <f t="shared" si="27"/>
        <v>0.14999999999999991</v>
      </c>
      <c r="AR53" s="30">
        <f t="shared" si="27"/>
        <v>0.12999999999999989</v>
      </c>
      <c r="AS53" s="30">
        <f t="shared" si="27"/>
        <v>0.1100000000000001</v>
      </c>
    </row>
    <row r="54" spans="4:45" x14ac:dyDescent="0.25">
      <c r="D54" s="8" t="s">
        <v>80</v>
      </c>
      <c r="K54" s="14">
        <f t="shared" ref="K54:AH54" si="28">IFERROR(K15/G15-1,"")</f>
        <v>0.36356124239687859</v>
      </c>
      <c r="L54" s="14">
        <f t="shared" si="28"/>
        <v>8.5834289850198475E-2</v>
      </c>
      <c r="M54" s="14">
        <f t="shared" si="28"/>
        <v>0.12766128356290674</v>
      </c>
      <c r="N54" s="14">
        <f t="shared" si="28"/>
        <v>0.42774738495048514</v>
      </c>
      <c r="O54" s="14">
        <f t="shared" si="28"/>
        <v>0.56301268875380317</v>
      </c>
      <c r="P54" s="14">
        <f t="shared" si="28"/>
        <v>0.79596220075881297</v>
      </c>
      <c r="Q54" s="14">
        <f t="shared" si="28"/>
        <v>0.68548164803751255</v>
      </c>
      <c r="R54" s="14">
        <f t="shared" si="28"/>
        <v>0.35100471424073243</v>
      </c>
      <c r="S54" s="14">
        <f t="shared" si="28"/>
        <v>-7.9904309088837833E-2</v>
      </c>
      <c r="T54" s="14">
        <f t="shared" si="28"/>
        <v>-0.15786780335833916</v>
      </c>
      <c r="U54" s="14">
        <f t="shared" si="28"/>
        <v>-0.17951342312710161</v>
      </c>
      <c r="V54" s="14">
        <f t="shared" si="28"/>
        <v>-0.24975708555184251</v>
      </c>
      <c r="W54" s="14">
        <f t="shared" si="28"/>
        <v>-5.5128372214257815E-2</v>
      </c>
      <c r="X54" s="14">
        <f t="shared" si="28"/>
        <v>-1.8508254703856863E-2</v>
      </c>
      <c r="Y54" s="14">
        <f t="shared" si="28"/>
        <v>5.3968829854182276E-2</v>
      </c>
      <c r="Z54" s="14">
        <f t="shared" si="28"/>
        <v>0.10061277753834497</v>
      </c>
      <c r="AA54" s="14">
        <f t="shared" si="28"/>
        <v>0.16836321839080459</v>
      </c>
      <c r="AB54" s="30">
        <f t="shared" si="28"/>
        <v>0.15594625167821796</v>
      </c>
      <c r="AC54" s="30">
        <f t="shared" si="28"/>
        <v>0.11248172072713358</v>
      </c>
      <c r="AD54" s="30">
        <f t="shared" si="28"/>
        <v>0.10852857049150355</v>
      </c>
      <c r="AE54" s="30">
        <f t="shared" si="28"/>
        <v>9.000000000000008E-2</v>
      </c>
      <c r="AF54" s="30">
        <f t="shared" si="28"/>
        <v>0.11225368990207873</v>
      </c>
      <c r="AG54" s="30">
        <f t="shared" si="28"/>
        <v>0.13311408442987416</v>
      </c>
      <c r="AH54" s="30">
        <f t="shared" si="28"/>
        <v>0.14094011167846698</v>
      </c>
      <c r="AK54" s="14">
        <f t="shared" ref="AK54:AS54" si="29">IFERROR(AK15/AJ15-1,"")</f>
        <v>0.25258120926479877</v>
      </c>
      <c r="AL54" s="14">
        <f t="shared" si="29"/>
        <v>0.57245094261493712</v>
      </c>
      <c r="AM54" s="14">
        <f t="shared" si="29"/>
        <v>-0.17101407797772339</v>
      </c>
      <c r="AN54" s="14">
        <f t="shared" si="29"/>
        <v>2.0070536135292638E-2</v>
      </c>
      <c r="AO54" s="30">
        <f t="shared" si="29"/>
        <v>0.13491036078215957</v>
      </c>
      <c r="AP54" s="30">
        <f t="shared" si="29"/>
        <v>0.11968961941199452</v>
      </c>
      <c r="AQ54" s="30">
        <f t="shared" si="29"/>
        <v>0.1317557410534973</v>
      </c>
      <c r="AR54" s="30">
        <f t="shared" si="29"/>
        <v>0.11682164256142169</v>
      </c>
      <c r="AS54" s="30">
        <f t="shared" si="29"/>
        <v>0.10146475600880867</v>
      </c>
    </row>
    <row r="55" spans="4:45" x14ac:dyDescent="0.25">
      <c r="D55" s="8" t="s">
        <v>81</v>
      </c>
      <c r="G55" s="14">
        <f t="shared" ref="G55:AA55" si="30">IFERROR(G19/G15,"")</f>
        <v>0.74982536247934162</v>
      </c>
      <c r="H55" s="14">
        <f t="shared" si="30"/>
        <v>0.78898750557460473</v>
      </c>
      <c r="I55" s="14">
        <f t="shared" si="30"/>
        <v>0.77816699728982153</v>
      </c>
      <c r="J55" s="14">
        <f t="shared" si="30"/>
        <v>0.76681736443532655</v>
      </c>
      <c r="K55" s="14">
        <f t="shared" si="30"/>
        <v>0.70688728813029866</v>
      </c>
      <c r="L55" s="14">
        <f t="shared" si="30"/>
        <v>0.67400006059728723</v>
      </c>
      <c r="M55" s="14">
        <f t="shared" si="30"/>
        <v>0.65342339747461131</v>
      </c>
      <c r="N55" s="14">
        <f t="shared" si="30"/>
        <v>0.68972047169016393</v>
      </c>
      <c r="O55" s="14">
        <f t="shared" si="30"/>
        <v>0.67630570727934436</v>
      </c>
      <c r="P55" s="14">
        <f t="shared" si="30"/>
        <v>0.70228013151432678</v>
      </c>
      <c r="Q55" s="14">
        <f t="shared" si="30"/>
        <v>0.72189228422851481</v>
      </c>
      <c r="R55" s="14">
        <f t="shared" si="30"/>
        <v>0.57066184339239878</v>
      </c>
      <c r="S55" s="14">
        <f t="shared" si="30"/>
        <v>0.68637429949172424</v>
      </c>
      <c r="T55" s="14">
        <f t="shared" si="30"/>
        <v>0.7576564965866015</v>
      </c>
      <c r="U55" s="14">
        <f t="shared" si="30"/>
        <v>0.74904874842391223</v>
      </c>
      <c r="V55" s="14">
        <f t="shared" si="30"/>
        <v>0.74723856319965687</v>
      </c>
      <c r="W55" s="14">
        <f t="shared" si="30"/>
        <v>0.73802988505747125</v>
      </c>
      <c r="X55" s="14">
        <f t="shared" si="30"/>
        <v>0.74098524982764247</v>
      </c>
      <c r="Y55" s="14">
        <f t="shared" si="30"/>
        <v>0.74430904242321216</v>
      </c>
      <c r="Z55" s="14">
        <f t="shared" si="30"/>
        <v>0.74310907215224353</v>
      </c>
      <c r="AA55" s="14">
        <f t="shared" si="30"/>
        <v>0.30812532711052698</v>
      </c>
      <c r="AB55" s="31">
        <v>0.84</v>
      </c>
      <c r="AC55" s="31">
        <v>0.84099999999999997</v>
      </c>
      <c r="AD55" s="31">
        <v>0.84199999999999997</v>
      </c>
      <c r="AE55" s="31">
        <v>0.84299999999999997</v>
      </c>
      <c r="AF55" s="31">
        <v>0.84299999999999997</v>
      </c>
      <c r="AG55" s="31">
        <v>0.84399999999999997</v>
      </c>
      <c r="AH55" s="31">
        <v>0.84499999999999997</v>
      </c>
      <c r="AJ55" s="14">
        <f t="shared" ref="AJ55:AP55" si="31">IFERROR(AJ19/AJ15,"")</f>
        <v>0.77161273126428376</v>
      </c>
      <c r="AK55" s="14">
        <f t="shared" si="31"/>
        <v>0.68188902563866616</v>
      </c>
      <c r="AL55" s="14">
        <f t="shared" si="31"/>
        <v>0.66455616629871206</v>
      </c>
      <c r="AM55" s="14">
        <f t="shared" si="31"/>
        <v>0.73481225751480073</v>
      </c>
      <c r="AN55" s="14">
        <f t="shared" si="31"/>
        <v>0.74171355847166598</v>
      </c>
      <c r="AO55" s="30">
        <f t="shared" si="31"/>
        <v>0.71200745363528828</v>
      </c>
      <c r="AP55" s="30">
        <f t="shared" si="31"/>
        <v>0.84379381932942199</v>
      </c>
      <c r="AQ55" s="31">
        <v>0.84499999999999997</v>
      </c>
      <c r="AR55" s="31">
        <v>0.84699999999999998</v>
      </c>
      <c r="AS55" s="31">
        <v>0.84899999999999998</v>
      </c>
    </row>
    <row r="56" spans="4:45" x14ac:dyDescent="0.25">
      <c r="D56" s="8" t="s">
        <v>82</v>
      </c>
      <c r="G56" s="14">
        <f t="shared" ref="G56:AA56" si="32">IFERROR(-G22/G15,"")</f>
        <v>0.65601945717547239</v>
      </c>
      <c r="H56" s="14">
        <f t="shared" si="32"/>
        <v>0.56373326704732385</v>
      </c>
      <c r="I56" s="14">
        <f t="shared" si="32"/>
        <v>0.62310706602218435</v>
      </c>
      <c r="J56" s="14">
        <f t="shared" si="32"/>
        <v>0.66188612820707649</v>
      </c>
      <c r="K56" s="14">
        <f t="shared" si="32"/>
        <v>0.69047812423858113</v>
      </c>
      <c r="L56" s="14">
        <f t="shared" si="32"/>
        <v>0.72703278649892444</v>
      </c>
      <c r="M56" s="14">
        <f t="shared" si="32"/>
        <v>0.76926174039351969</v>
      </c>
      <c r="N56" s="14">
        <f t="shared" si="32"/>
        <v>0.60781996301338881</v>
      </c>
      <c r="O56" s="14">
        <f t="shared" si="32"/>
        <v>0.56055527908849812</v>
      </c>
      <c r="P56" s="14">
        <f t="shared" si="32"/>
        <v>0.50227938171770903</v>
      </c>
      <c r="Q56" s="14">
        <f t="shared" si="32"/>
        <v>0.44101174179085273</v>
      </c>
      <c r="R56" s="14">
        <f t="shared" si="32"/>
        <v>0.43519436438480269</v>
      </c>
      <c r="S56" s="14">
        <f t="shared" si="32"/>
        <v>0.61411877144967209</v>
      </c>
      <c r="T56" s="14">
        <f t="shared" si="32"/>
        <v>0.46506580836444011</v>
      </c>
      <c r="U56" s="14">
        <f t="shared" si="32"/>
        <v>0.48194581617273247</v>
      </c>
      <c r="V56" s="14">
        <f t="shared" si="32"/>
        <v>0.47685512328839041</v>
      </c>
      <c r="W56" s="14">
        <f t="shared" si="32"/>
        <v>0.50718390804597702</v>
      </c>
      <c r="X56" s="14">
        <f t="shared" si="32"/>
        <v>0.48715256359084147</v>
      </c>
      <c r="Y56" s="14">
        <f t="shared" si="32"/>
        <v>0.51922909384528759</v>
      </c>
      <c r="Z56" s="14">
        <f t="shared" si="32"/>
        <v>0.49638731914233863</v>
      </c>
      <c r="AA56" s="14">
        <f t="shared" si="32"/>
        <v>0.50060208012781415</v>
      </c>
      <c r="AB56" s="31">
        <v>0.47</v>
      </c>
      <c r="AC56" s="31">
        <v>0.46</v>
      </c>
      <c r="AD56" s="31">
        <v>0.41499999999999998</v>
      </c>
      <c r="AE56" s="31">
        <v>0.41499999999999998</v>
      </c>
      <c r="AF56" s="31">
        <v>0.41</v>
      </c>
      <c r="AG56" s="31">
        <v>0.40500000000000003</v>
      </c>
      <c r="AH56" s="31">
        <v>0.39500000000000002</v>
      </c>
      <c r="AJ56" s="14">
        <f t="shared" ref="AJ56:AP56" si="33">IFERROR(-AJ22/AJ15,"")</f>
        <v>0.62646889852196164</v>
      </c>
      <c r="AK56" s="14">
        <f t="shared" si="33"/>
        <v>0.68977314553882607</v>
      </c>
      <c r="AL56" s="14">
        <f t="shared" si="33"/>
        <v>0.48168052458788552</v>
      </c>
      <c r="AM56" s="14">
        <f t="shared" si="33"/>
        <v>0.51003857703411815</v>
      </c>
      <c r="AN56" s="14">
        <f t="shared" si="33"/>
        <v>0.50253669887459662</v>
      </c>
      <c r="AO56" s="30">
        <f t="shared" si="33"/>
        <v>0.46030326621395851</v>
      </c>
      <c r="AP56" s="30">
        <f t="shared" si="33"/>
        <v>0.40585580856534276</v>
      </c>
      <c r="AQ56" s="31">
        <v>0.38500000000000001</v>
      </c>
      <c r="AR56" s="31">
        <v>0.375</v>
      </c>
      <c r="AS56" s="31">
        <v>0.36799999999999999</v>
      </c>
    </row>
    <row r="57" spans="4:45" x14ac:dyDescent="0.25">
      <c r="D57" s="8" t="s">
        <v>83</v>
      </c>
      <c r="G57" s="14">
        <f t="shared" ref="G57:AA57" si="34">IFERROR(-G23/G15,"")</f>
        <v>0.29727991412945332</v>
      </c>
      <c r="H57" s="14">
        <f t="shared" si="34"/>
        <v>0.27375147133008237</v>
      </c>
      <c r="I57" s="14">
        <f t="shared" si="34"/>
        <v>0.34025662876142043</v>
      </c>
      <c r="J57" s="14">
        <f t="shared" si="34"/>
        <v>0.32556100093711221</v>
      </c>
      <c r="K57" s="14">
        <f t="shared" si="34"/>
        <v>0.32468153164691405</v>
      </c>
      <c r="L57" s="14">
        <f t="shared" si="34"/>
        <v>0.33970839238763412</v>
      </c>
      <c r="M57" s="14">
        <f t="shared" si="34"/>
        <v>0.3395647312787064</v>
      </c>
      <c r="N57" s="14">
        <f t="shared" si="34"/>
        <v>0.40683054898952048</v>
      </c>
      <c r="O57" s="14">
        <f t="shared" si="34"/>
        <v>0.4319421377765254</v>
      </c>
      <c r="P57" s="14">
        <f t="shared" si="34"/>
        <v>0.3920142911235327</v>
      </c>
      <c r="Q57" s="14">
        <f t="shared" si="34"/>
        <v>0.35648003528049832</v>
      </c>
      <c r="R57" s="14">
        <f t="shared" si="34"/>
        <v>0.35348483754275617</v>
      </c>
      <c r="S57" s="14">
        <f t="shared" si="34"/>
        <v>0.50094487162778578</v>
      </c>
      <c r="T57" s="14">
        <f t="shared" si="34"/>
        <v>0.37807589831255467</v>
      </c>
      <c r="U57" s="14">
        <f t="shared" si="34"/>
        <v>0.39510925675842123</v>
      </c>
      <c r="V57" s="14">
        <f t="shared" si="34"/>
        <v>0.38448344888087699</v>
      </c>
      <c r="W57" s="14">
        <f t="shared" si="34"/>
        <v>0.37244367816091956</v>
      </c>
      <c r="X57" s="14">
        <f t="shared" si="34"/>
        <v>0.36628914329257234</v>
      </c>
      <c r="Y57" s="14">
        <f t="shared" si="34"/>
        <v>0.35245157931642634</v>
      </c>
      <c r="Z57" s="14">
        <f t="shared" si="34"/>
        <v>0.32501605083792329</v>
      </c>
      <c r="AA57" s="14">
        <f t="shared" si="34"/>
        <v>0.38442029128085664</v>
      </c>
      <c r="AB57" s="31">
        <v>0.33600000000000002</v>
      </c>
      <c r="AC57" s="31">
        <v>0.32800000000000001</v>
      </c>
      <c r="AD57" s="31">
        <v>0.29499999999999998</v>
      </c>
      <c r="AE57" s="31">
        <v>0.29799999999999999</v>
      </c>
      <c r="AF57" s="31">
        <v>0.29499999999999998</v>
      </c>
      <c r="AG57" s="31">
        <v>0.28999999999999998</v>
      </c>
      <c r="AH57" s="31">
        <v>0.28299999999999997</v>
      </c>
      <c r="AJ57" s="14">
        <f t="shared" ref="AJ57:AP57" si="35">IFERROR(-AJ23/AJ15,"")</f>
        <v>0.31060866652379143</v>
      </c>
      <c r="AK57" s="14">
        <f t="shared" si="35"/>
        <v>0.3579780075685251</v>
      </c>
      <c r="AL57" s="14">
        <f t="shared" si="35"/>
        <v>0.38157477859862104</v>
      </c>
      <c r="AM57" s="14">
        <f t="shared" si="35"/>
        <v>0.41508171768449553</v>
      </c>
      <c r="AN57" s="14">
        <f t="shared" si="35"/>
        <v>0.35298986617994343</v>
      </c>
      <c r="AO57" s="30">
        <f t="shared" si="35"/>
        <v>0.33483545148054128</v>
      </c>
      <c r="AP57" s="30">
        <f t="shared" si="35"/>
        <v>0.2911965577036153</v>
      </c>
      <c r="AQ57" s="31">
        <v>0.27500000000000002</v>
      </c>
      <c r="AR57" s="31">
        <v>0.26800000000000002</v>
      </c>
      <c r="AS57" s="31">
        <v>0.26200000000000001</v>
      </c>
    </row>
    <row r="58" spans="4:45" x14ac:dyDescent="0.25">
      <c r="D58" s="8" t="s">
        <v>84</v>
      </c>
      <c r="G58" s="14">
        <f t="shared" ref="G58:AA58" si="36">IFERROR(-G24/G15,"")</f>
        <v>0.26890770620005794</v>
      </c>
      <c r="H58" s="14">
        <f t="shared" si="36"/>
        <v>0.49684166660574203</v>
      </c>
      <c r="I58" s="14">
        <f t="shared" si="36"/>
        <v>0.25747743846218318</v>
      </c>
      <c r="J58" s="14">
        <f t="shared" si="36"/>
        <v>0.23788719195603172</v>
      </c>
      <c r="K58" s="14">
        <f t="shared" si="36"/>
        <v>0.22639523187744826</v>
      </c>
      <c r="L58" s="14">
        <f t="shared" si="36"/>
        <v>0.27270462525627598</v>
      </c>
      <c r="M58" s="14">
        <f t="shared" si="36"/>
        <v>0.28674651032423709</v>
      </c>
      <c r="N58" s="14">
        <f t="shared" si="36"/>
        <v>0.2821116073210429</v>
      </c>
      <c r="O58" s="14">
        <f t="shared" si="36"/>
        <v>0.1934083591646831</v>
      </c>
      <c r="P58" s="14">
        <f t="shared" si="36"/>
        <v>0.16686161378726017</v>
      </c>
      <c r="Q58" s="14">
        <f t="shared" si="36"/>
        <v>0.15849763877914774</v>
      </c>
      <c r="R58" s="14">
        <f t="shared" si="36"/>
        <v>0.2070172731868406</v>
      </c>
      <c r="S58" s="14">
        <f t="shared" si="36"/>
        <v>0.38570094269950905</v>
      </c>
      <c r="T58" s="14">
        <f t="shared" si="36"/>
        <v>0.20258915235977465</v>
      </c>
      <c r="U58" s="14">
        <f t="shared" si="36"/>
        <v>0.15674431208666187</v>
      </c>
      <c r="V58" s="14">
        <f t="shared" si="36"/>
        <v>0.15641906895442778</v>
      </c>
      <c r="W58" s="14">
        <f t="shared" si="36"/>
        <v>0.1525057471264368</v>
      </c>
      <c r="X58" s="14">
        <f t="shared" si="36"/>
        <v>0.15685665299902032</v>
      </c>
      <c r="Y58" s="14">
        <f t="shared" si="36"/>
        <v>0.1400571592490677</v>
      </c>
      <c r="Z58" s="14">
        <f t="shared" si="36"/>
        <v>0.13341774517033764</v>
      </c>
      <c r="AA58" s="14">
        <f t="shared" si="36"/>
        <v>0.11453689019711238</v>
      </c>
      <c r="AB58" s="31">
        <v>9.2999999999999999E-2</v>
      </c>
      <c r="AC58" s="31">
        <v>9.0999999999999998E-2</v>
      </c>
      <c r="AD58" s="31">
        <v>8.3000000000000004E-2</v>
      </c>
      <c r="AE58" s="31">
        <v>8.5000000000000006E-2</v>
      </c>
      <c r="AF58" s="31">
        <v>8.4000000000000005E-2</v>
      </c>
      <c r="AG58" s="31">
        <v>8.3000000000000004E-2</v>
      </c>
      <c r="AH58" s="31">
        <v>0.08</v>
      </c>
      <c r="AJ58" s="14">
        <f t="shared" ref="AJ58:AP58" si="37">IFERROR(-AJ24/AJ15,"")</f>
        <v>0.31328577628979415</v>
      </c>
      <c r="AK58" s="14">
        <f t="shared" si="37"/>
        <v>0.2683562612866493</v>
      </c>
      <c r="AL58" s="14">
        <f t="shared" si="37"/>
        <v>0.18203854311012074</v>
      </c>
      <c r="AM58" s="14">
        <f t="shared" si="37"/>
        <v>0.22615241651063969</v>
      </c>
      <c r="AN58" s="14">
        <f t="shared" si="37"/>
        <v>0.14518384038476509</v>
      </c>
      <c r="AO58" s="30">
        <f t="shared" si="37"/>
        <v>9.5058837211054167E-2</v>
      </c>
      <c r="AP58" s="30">
        <f t="shared" si="37"/>
        <v>8.2900450489814828E-2</v>
      </c>
      <c r="AQ58" s="31">
        <v>7.8E-2</v>
      </c>
      <c r="AR58" s="31">
        <v>7.5999999999999998E-2</v>
      </c>
      <c r="AS58" s="31">
        <v>7.3999999999999996E-2</v>
      </c>
    </row>
    <row r="59" spans="4:45" x14ac:dyDescent="0.25">
      <c r="D59" s="8" t="s">
        <v>85</v>
      </c>
      <c r="G59" s="14">
        <f t="shared" ref="G59:AH59" si="38">IFERROR(-G25/G15,"")</f>
        <v>1.2222070775049836</v>
      </c>
      <c r="H59" s="14">
        <f t="shared" si="38"/>
        <v>1.3343264049831483</v>
      </c>
      <c r="I59" s="14">
        <f t="shared" si="38"/>
        <v>1.220841133245788</v>
      </c>
      <c r="J59" s="14">
        <f t="shared" si="38"/>
        <v>1.2253343211002203</v>
      </c>
      <c r="K59" s="14">
        <f t="shared" si="38"/>
        <v>1.2415548877629432</v>
      </c>
      <c r="L59" s="14">
        <f t="shared" si="38"/>
        <v>1.3394458041428345</v>
      </c>
      <c r="M59" s="14">
        <f t="shared" si="38"/>
        <v>1.3955729819964631</v>
      </c>
      <c r="N59" s="14">
        <f t="shared" si="38"/>
        <v>1.2967621193239522</v>
      </c>
      <c r="O59" s="14">
        <f t="shared" si="38"/>
        <v>1.1859057760297067</v>
      </c>
      <c r="P59" s="14">
        <f t="shared" si="38"/>
        <v>1.0611552866285021</v>
      </c>
      <c r="Q59" s="14">
        <f t="shared" si="38"/>
        <v>0.9559894158504989</v>
      </c>
      <c r="R59" s="14">
        <f t="shared" si="38"/>
        <v>0.9956964751143994</v>
      </c>
      <c r="S59" s="14">
        <f t="shared" si="38"/>
        <v>1.5007645857769669</v>
      </c>
      <c r="T59" s="14">
        <f t="shared" si="38"/>
        <v>1.0457308590367693</v>
      </c>
      <c r="U59" s="14">
        <f t="shared" si="38"/>
        <v>1.0337993850178155</v>
      </c>
      <c r="V59" s="14">
        <f t="shared" si="38"/>
        <v>1.0177576411236953</v>
      </c>
      <c r="W59" s="14">
        <f t="shared" si="38"/>
        <v>1.0321333333333336</v>
      </c>
      <c r="X59" s="14">
        <f t="shared" si="38"/>
        <v>1.0102983598824342</v>
      </c>
      <c r="Y59" s="14">
        <f t="shared" si="38"/>
        <v>1.0117378324107817</v>
      </c>
      <c r="Z59" s="14">
        <f t="shared" si="38"/>
        <v>0.95482111515059964</v>
      </c>
      <c r="AA59" s="14">
        <f t="shared" si="38"/>
        <v>0.99955926160578312</v>
      </c>
      <c r="AB59" s="30">
        <f t="shared" si="38"/>
        <v>0.89899999999999991</v>
      </c>
      <c r="AC59" s="30">
        <f t="shared" si="38"/>
        <v>0.87900000000000011</v>
      </c>
      <c r="AD59" s="30">
        <f t="shared" si="38"/>
        <v>0.79300000000000004</v>
      </c>
      <c r="AE59" s="30">
        <f t="shared" si="38"/>
        <v>0.79799999999999993</v>
      </c>
      <c r="AF59" s="30">
        <f t="shared" si="38"/>
        <v>0.78899999999999992</v>
      </c>
      <c r="AG59" s="30">
        <f t="shared" si="38"/>
        <v>0.77800000000000002</v>
      </c>
      <c r="AH59" s="30">
        <f t="shared" si="38"/>
        <v>0.75800000000000001</v>
      </c>
      <c r="AJ59" s="14">
        <f t="shared" ref="AJ59:AS59" si="39">IFERROR(-AJ25/AJ15,"")</f>
        <v>1.2503633413355473</v>
      </c>
      <c r="AK59" s="14">
        <f t="shared" si="39"/>
        <v>1.3161074143940006</v>
      </c>
      <c r="AL59" s="14">
        <f t="shared" si="39"/>
        <v>1.0452938462966275</v>
      </c>
      <c r="AM59" s="14">
        <f t="shared" si="39"/>
        <v>1.1512727112292533</v>
      </c>
      <c r="AN59" s="14">
        <f t="shared" si="39"/>
        <v>1.0007104054393052</v>
      </c>
      <c r="AO59" s="30">
        <f t="shared" si="39"/>
        <v>0.89019755490555386</v>
      </c>
      <c r="AP59" s="30">
        <f t="shared" si="39"/>
        <v>0.77995281675877293</v>
      </c>
      <c r="AQ59" s="30">
        <f t="shared" si="39"/>
        <v>0.7380000000000001</v>
      </c>
      <c r="AR59" s="30">
        <f t="shared" si="39"/>
        <v>0.71900000000000008</v>
      </c>
      <c r="AS59" s="30">
        <f t="shared" si="39"/>
        <v>0.70399999999999996</v>
      </c>
    </row>
    <row r="60" spans="4:45" x14ac:dyDescent="0.25">
      <c r="D60" s="8" t="s">
        <v>86</v>
      </c>
      <c r="G60" s="14">
        <f t="shared" ref="G60:AH60" si="40">IFERROR(G30/G15,"")</f>
        <v>-4.8983694818802929E-4</v>
      </c>
      <c r="H60" s="14">
        <f t="shared" si="40"/>
        <v>-1.7729070558045342E-3</v>
      </c>
      <c r="I60" s="14">
        <f t="shared" si="40"/>
        <v>0</v>
      </c>
      <c r="J60" s="14">
        <f t="shared" si="40"/>
        <v>-1.6811032596307273E-3</v>
      </c>
      <c r="K60" s="14">
        <f t="shared" si="40"/>
        <v>-3.4705084872831324E-3</v>
      </c>
      <c r="L60" s="14">
        <f t="shared" si="40"/>
        <v>-3.7805974219220786E-3</v>
      </c>
      <c r="M60" s="14">
        <f t="shared" si="40"/>
        <v>-3.5152269721662162E-3</v>
      </c>
      <c r="N60" s="14">
        <f t="shared" si="40"/>
        <v>-8.9473007313060175E-3</v>
      </c>
      <c r="O60" s="14">
        <f t="shared" si="40"/>
        <v>-1.2249156109289092E-2</v>
      </c>
      <c r="P60" s="14">
        <f t="shared" si="40"/>
        <v>-1.1513127064283812E-2</v>
      </c>
      <c r="Q60" s="14">
        <f t="shared" si="40"/>
        <v>-1.1308134727403024E-2</v>
      </c>
      <c r="R60" s="14">
        <f t="shared" si="40"/>
        <v>-1.0102286678440358E-2</v>
      </c>
      <c r="S60" s="14">
        <f t="shared" si="40"/>
        <v>-1.310873626134932E-2</v>
      </c>
      <c r="T60" s="14">
        <f t="shared" si="40"/>
        <v>-1.2974698336594257E-2</v>
      </c>
      <c r="U60" s="14">
        <f t="shared" si="40"/>
        <v>-1.3076769753447237E-2</v>
      </c>
      <c r="V60" s="14">
        <f t="shared" si="40"/>
        <v>-1.2774038009271514E-2</v>
      </c>
      <c r="W60" s="14">
        <f t="shared" si="40"/>
        <v>-1.3542528735632183E-2</v>
      </c>
      <c r="X60" s="14">
        <f t="shared" si="40"/>
        <v>-1.3675205921840418E-2</v>
      </c>
      <c r="Y60" s="14">
        <f t="shared" si="40"/>
        <v>-1.284064468833335E-2</v>
      </c>
      <c r="Z60" s="14">
        <f t="shared" si="40"/>
        <v>-1.201179115424905E-2</v>
      </c>
      <c r="AA60" s="14">
        <f t="shared" si="40"/>
        <v>-1.184484434457872E-2</v>
      </c>
      <c r="AB60" s="30">
        <f t="shared" si="40"/>
        <v>-1.1771455681203113E-2</v>
      </c>
      <c r="AC60" s="30">
        <f t="shared" si="40"/>
        <v>-1.1460210669041656E-2</v>
      </c>
      <c r="AD60" s="30">
        <f t="shared" si="40"/>
        <v>-1.0758693566819457E-2</v>
      </c>
      <c r="AE60" s="30">
        <f t="shared" si="40"/>
        <v>-6.3179242290264141E-3</v>
      </c>
      <c r="AF60" s="30">
        <f t="shared" si="40"/>
        <v>-6.1736657230657055E-3</v>
      </c>
      <c r="AG60" s="30">
        <f t="shared" si="40"/>
        <v>-5.8997791856394725E-3</v>
      </c>
      <c r="AH60" s="30">
        <f t="shared" si="40"/>
        <v>-5.5006432996838328E-3</v>
      </c>
      <c r="AJ60" s="14">
        <f t="shared" ref="AJ60:AS60" si="41">IFERROR(AJ30/AJ15,"")</f>
        <v>-1.0184363085600876E-3</v>
      </c>
      <c r="AK60" s="14">
        <f t="shared" si="41"/>
        <v>-5.3226975235509963E-3</v>
      </c>
      <c r="AL60" s="14">
        <f t="shared" si="41"/>
        <v>-1.1237511526678574E-2</v>
      </c>
      <c r="AM60" s="14">
        <f t="shared" si="41"/>
        <v>-1.298328144690074E-2</v>
      </c>
      <c r="AN60" s="14">
        <f t="shared" si="41"/>
        <v>-1.2979226317656117E-2</v>
      </c>
      <c r="AO60" s="30">
        <f t="shared" si="41"/>
        <v>-1.1442537781593631E-2</v>
      </c>
      <c r="AP60" s="30">
        <f t="shared" si="41"/>
        <v>-5.9563435053589337E-3</v>
      </c>
      <c r="AQ60" s="30">
        <f t="shared" si="41"/>
        <v>-5.2629231638042836E-3</v>
      </c>
      <c r="AR60" s="30">
        <f t="shared" si="41"/>
        <v>-4.7124115106990687E-3</v>
      </c>
      <c r="AS60" s="30">
        <f t="shared" si="41"/>
        <v>-4.2783134775683943E-3</v>
      </c>
    </row>
    <row r="61" spans="4:45" x14ac:dyDescent="0.25">
      <c r="D61" s="8" t="s">
        <v>87</v>
      </c>
      <c r="G61" s="14">
        <f t="shared" ref="G61:AH61" si="42">IFERROR(G31/G15,"")</f>
        <v>6.6660419470805721E-3</v>
      </c>
      <c r="H61" s="14">
        <f t="shared" si="42"/>
        <v>2.5588349259034518E-4</v>
      </c>
      <c r="I61" s="14">
        <f t="shared" si="42"/>
        <v>-2.2351987929926517E-4</v>
      </c>
      <c r="J61" s="14">
        <f t="shared" si="42"/>
        <v>-1.5829597548311932E-5</v>
      </c>
      <c r="K61" s="14">
        <f t="shared" si="42"/>
        <v>2.9394675846385488E-3</v>
      </c>
      <c r="L61" s="14">
        <f t="shared" si="42"/>
        <v>-1.0294805802526907E-2</v>
      </c>
      <c r="M61" s="14">
        <f t="shared" si="42"/>
        <v>6.8384327352801815E-3</v>
      </c>
      <c r="N61" s="14">
        <f t="shared" si="42"/>
        <v>1.5745918833458248E-2</v>
      </c>
      <c r="O61" s="14">
        <f t="shared" si="42"/>
        <v>2.7210354124322239E-2</v>
      </c>
      <c r="P61" s="14">
        <f t="shared" si="42"/>
        <v>1.6984767881712083E-2</v>
      </c>
      <c r="Q61" s="14">
        <f t="shared" si="42"/>
        <v>2.9424303118281547E-2</v>
      </c>
      <c r="R61" s="14">
        <f t="shared" si="42"/>
        <v>3.4204980402712762E-2</v>
      </c>
      <c r="S61" s="14">
        <f t="shared" si="42"/>
        <v>0.16647769234110951</v>
      </c>
      <c r="T61" s="14">
        <f t="shared" si="42"/>
        <v>2.3276105765271258E-2</v>
      </c>
      <c r="U61" s="14">
        <f t="shared" si="42"/>
        <v>3.4377190566092661E-2</v>
      </c>
      <c r="V61" s="14">
        <f t="shared" si="42"/>
        <v>1.9925661618161492E-2</v>
      </c>
      <c r="W61" s="14">
        <f t="shared" si="42"/>
        <v>0.13358850574712644</v>
      </c>
      <c r="X61" s="14">
        <f t="shared" si="42"/>
        <v>4.4987572118001383E-2</v>
      </c>
      <c r="Y61" s="14">
        <f t="shared" si="42"/>
        <v>3.0700253923058127E-2</v>
      </c>
      <c r="Z61" s="14">
        <f t="shared" si="42"/>
        <v>3.0742075457821576E-2</v>
      </c>
      <c r="AA61" s="14">
        <f t="shared" si="42"/>
        <v>6.8157044534253638E-3</v>
      </c>
      <c r="AB61" s="30">
        <f t="shared" si="42"/>
        <v>2.9428639203007784E-2</v>
      </c>
      <c r="AC61" s="30">
        <f t="shared" si="42"/>
        <v>2.6740491561097198E-2</v>
      </c>
      <c r="AD61" s="30">
        <f t="shared" si="42"/>
        <v>2.6896733917048644E-2</v>
      </c>
      <c r="AE61" s="30">
        <f t="shared" si="42"/>
        <v>2.8881939332692178E-2</v>
      </c>
      <c r="AF61" s="30">
        <f t="shared" si="42"/>
        <v>2.8222471876871796E-2</v>
      </c>
      <c r="AG61" s="30">
        <f t="shared" si="42"/>
        <v>2.8656070330248865E-2</v>
      </c>
      <c r="AH61" s="30">
        <f t="shared" si="42"/>
        <v>2.6717410312750045E-2</v>
      </c>
      <c r="AJ61" s="14">
        <f t="shared" ref="AJ61:AS61" si="43">IFERROR(AJ31/AJ15,"")</f>
        <v>1.4101425810831983E-3</v>
      </c>
      <c r="AK61" s="14">
        <f t="shared" si="43"/>
        <v>5.1702918138004815E-3</v>
      </c>
      <c r="AL61" s="14">
        <f t="shared" si="43"/>
        <v>2.7215533916665945E-2</v>
      </c>
      <c r="AM61" s="14">
        <f t="shared" si="43"/>
        <v>6.1523613611985078E-2</v>
      </c>
      <c r="AN61" s="14">
        <f t="shared" si="43"/>
        <v>5.8314879371642599E-2</v>
      </c>
      <c r="AO61" s="30">
        <f t="shared" si="43"/>
        <v>2.2610683316634479E-2</v>
      </c>
      <c r="AP61" s="30">
        <f t="shared" si="43"/>
        <v>2.8079905096692115E-2</v>
      </c>
      <c r="AQ61" s="30">
        <f t="shared" si="43"/>
        <v>2.631461581902142E-2</v>
      </c>
      <c r="AR61" s="30">
        <f t="shared" si="43"/>
        <v>2.5245061664459296E-2</v>
      </c>
      <c r="AS61" s="30">
        <f t="shared" si="43"/>
        <v>2.444750558610511E-2</v>
      </c>
    </row>
    <row r="62" spans="4:45" x14ac:dyDescent="0.25">
      <c r="D62" s="8" t="s">
        <v>88</v>
      </c>
      <c r="G62" s="14">
        <f t="shared" ref="G62:AH62" si="44">IFERROR(-G35/G32,"")</f>
        <v>1.8199758798377368E-2</v>
      </c>
      <c r="H62" s="14">
        <f t="shared" si="44"/>
        <v>8.4024625833060366E-3</v>
      </c>
      <c r="I62" s="14">
        <f t="shared" si="44"/>
        <v>9.1961455359818325E-2</v>
      </c>
      <c r="J62" s="14">
        <f t="shared" si="44"/>
        <v>-0.11204898015340693</v>
      </c>
      <c r="K62" s="14">
        <f t="shared" si="44"/>
        <v>-3.6327342979379104E-2</v>
      </c>
      <c r="L62" s="14">
        <f t="shared" si="44"/>
        <v>-1.1449266028229304E-2</v>
      </c>
      <c r="M62" s="14">
        <f t="shared" si="44"/>
        <v>-4.8073174514678074E-2</v>
      </c>
      <c r="N62" s="14">
        <f t="shared" si="44"/>
        <v>-6.3023192239207354E-2</v>
      </c>
      <c r="O62" s="14">
        <f t="shared" si="44"/>
        <v>-2.5070909663916466E-2</v>
      </c>
      <c r="P62" s="14">
        <f t="shared" si="44"/>
        <v>-2.5411996838749718E-2</v>
      </c>
      <c r="Q62" s="14">
        <f t="shared" si="44"/>
        <v>-6.6114225916504329E-2</v>
      </c>
      <c r="R62" s="14">
        <f t="shared" si="44"/>
        <v>-3.9750281445092642E-2</v>
      </c>
      <c r="S62" s="14">
        <f t="shared" si="44"/>
        <v>4.2202148389365174E-2</v>
      </c>
      <c r="T62" s="14">
        <f t="shared" si="44"/>
        <v>-7.5806141419321764E-3</v>
      </c>
      <c r="U62" s="14">
        <f t="shared" si="44"/>
        <v>-5.876652356866581E-2</v>
      </c>
      <c r="V62" s="14">
        <f t="shared" si="44"/>
        <v>-1.7759687668729495E-2</v>
      </c>
      <c r="W62" s="14">
        <f t="shared" si="44"/>
        <v>-2.8950670276695484E-2</v>
      </c>
      <c r="X62" s="14">
        <f t="shared" si="44"/>
        <v>-2.3059697937014612E-2</v>
      </c>
      <c r="Y62" s="14">
        <f t="shared" si="44"/>
        <v>-7.9837549275868239E-2</v>
      </c>
      <c r="Z62" s="14">
        <f t="shared" si="44"/>
        <v>7.9248509069185361E-2</v>
      </c>
      <c r="AA62" s="14">
        <f t="shared" si="44"/>
        <v>1.9894397531987264E-2</v>
      </c>
      <c r="AB62" s="30">
        <f t="shared" si="44"/>
        <v>-0.21769199020939253</v>
      </c>
      <c r="AC62" s="30">
        <f t="shared" si="44"/>
        <v>-0.39613165802093614</v>
      </c>
      <c r="AD62" s="30">
        <f t="shared" si="44"/>
        <v>0.13816811116222552</v>
      </c>
      <c r="AE62" s="30">
        <f t="shared" si="44"/>
        <v>0.13320700355345935</v>
      </c>
      <c r="AF62" s="30">
        <f t="shared" si="44"/>
        <v>0.11834505306760254</v>
      </c>
      <c r="AG62" s="30">
        <f t="shared" si="44"/>
        <v>0.10140126276047784</v>
      </c>
      <c r="AH62" s="30">
        <f t="shared" si="44"/>
        <v>8.3166409868013658E-2</v>
      </c>
      <c r="AJ62" s="14">
        <f t="shared" ref="AJ62:AS62" si="45">IFERROR(-AJ35/AJ32,"")</f>
        <v>-2.5920975848502531E-3</v>
      </c>
      <c r="AK62" s="14">
        <f t="shared" si="45"/>
        <v>-4.2001303226903132E-2</v>
      </c>
      <c r="AL62" s="14">
        <f t="shared" si="45"/>
        <v>-3.569239639278305E-2</v>
      </c>
      <c r="AM62" s="14">
        <f t="shared" si="45"/>
        <v>4.266015921862658E-3</v>
      </c>
      <c r="AN62" s="14">
        <f t="shared" si="45"/>
        <v>-1.5928724335649479E-2</v>
      </c>
      <c r="AO62" s="30">
        <f t="shared" si="45"/>
        <v>-2.0753890512672912E-2</v>
      </c>
      <c r="AP62" s="30">
        <f t="shared" si="45"/>
        <v>0.10469430151523101</v>
      </c>
      <c r="AQ62" s="30">
        <f t="shared" si="45"/>
        <v>0.156186924087373</v>
      </c>
      <c r="AR62" s="30">
        <f t="shared" si="45"/>
        <v>0.18851074138254834</v>
      </c>
      <c r="AS62" s="30">
        <f t="shared" si="45"/>
        <v>0.19374073089230845</v>
      </c>
    </row>
    <row r="63" spans="4:45" x14ac:dyDescent="0.25">
      <c r="D63" s="8" t="s">
        <v>89</v>
      </c>
      <c r="H63" s="14">
        <f t="shared" ref="H63:AA63" si="46">IFERROR(H45/G45-1,"")</f>
        <v>1.5597606386832386E-2</v>
      </c>
      <c r="I63" s="14">
        <f t="shared" si="46"/>
        <v>1.1912659519070834E-2</v>
      </c>
      <c r="J63" s="14">
        <f t="shared" si="46"/>
        <v>1.6759835609099216E-2</v>
      </c>
      <c r="K63" s="14">
        <f t="shared" si="46"/>
        <v>2.0355740131521971E-2</v>
      </c>
      <c r="L63" s="14">
        <f t="shared" si="46"/>
        <v>8.5207293581253118E-3</v>
      </c>
      <c r="M63" s="14">
        <f t="shared" si="46"/>
        <v>7.4549686877840582E-3</v>
      </c>
      <c r="N63" s="14">
        <f t="shared" si="46"/>
        <v>0.1745524339434632</v>
      </c>
      <c r="O63" s="14">
        <f t="shared" si="46"/>
        <v>7.0160904618748132E-2</v>
      </c>
      <c r="P63" s="14">
        <f t="shared" si="46"/>
        <v>1.182733055074503E-2</v>
      </c>
      <c r="Q63" s="14">
        <f t="shared" si="46"/>
        <v>8.7260585505644084E-3</v>
      </c>
      <c r="R63" s="14">
        <f t="shared" si="46"/>
        <v>-4.9156314996584571E-3</v>
      </c>
      <c r="S63" s="14">
        <f t="shared" si="46"/>
        <v>1.4047062767818863E-2</v>
      </c>
      <c r="T63" s="14">
        <f t="shared" si="46"/>
        <v>1.3911884510178218E-2</v>
      </c>
      <c r="U63" s="14">
        <f t="shared" si="46"/>
        <v>1.598065914805491E-2</v>
      </c>
      <c r="V63" s="14">
        <f t="shared" si="46"/>
        <v>1.5952458564228555E-2</v>
      </c>
      <c r="W63" s="14">
        <f t="shared" si="46"/>
        <v>1.6486825348247081E-2</v>
      </c>
      <c r="X63" s="14">
        <f t="shared" si="46"/>
        <v>1.3873915872692155E-2</v>
      </c>
      <c r="Y63" s="14">
        <f t="shared" si="46"/>
        <v>1.6117212608306231E-2</v>
      </c>
      <c r="Z63" s="14">
        <f t="shared" si="46"/>
        <v>1.3049851990120098E-2</v>
      </c>
      <c r="AA63" s="14">
        <f t="shared" si="46"/>
        <v>1.028771639218018E-2</v>
      </c>
      <c r="AB63" s="31">
        <v>8.0000000000000002E-3</v>
      </c>
      <c r="AC63" s="31">
        <v>8.0000000000000002E-3</v>
      </c>
      <c r="AD63" s="31">
        <v>8.0000000000000002E-3</v>
      </c>
      <c r="AE63" s="31">
        <v>8.0000000000000002E-3</v>
      </c>
      <c r="AF63" s="31">
        <v>8.0000000000000002E-3</v>
      </c>
      <c r="AG63" s="31">
        <v>8.0000000000000002E-3</v>
      </c>
      <c r="AH63" s="31">
        <v>8.0000000000000002E-3</v>
      </c>
      <c r="AK63" s="14">
        <f t="shared" ref="AK63:AP63" si="47">IFERROR(AK45/AJ45-1,"")</f>
        <v>0.1003171565761265</v>
      </c>
      <c r="AL63" s="14">
        <f t="shared" si="47"/>
        <v>0.2252885631102981</v>
      </c>
      <c r="AM63" s="14">
        <f t="shared" si="47"/>
        <v>4.0724707391374126E-2</v>
      </c>
      <c r="AN63" s="14">
        <f t="shared" si="47"/>
        <v>6.3045679894734308E-2</v>
      </c>
      <c r="AO63" s="30">
        <f t="shared" si="47"/>
        <v>4.4141814966097703E-2</v>
      </c>
      <c r="AP63" s="30">
        <f t="shared" si="47"/>
        <v>3.2386052095999762E-2</v>
      </c>
      <c r="AQ63" s="31">
        <v>2.8000000000000001E-2</v>
      </c>
      <c r="AR63" s="31">
        <v>2.5000000000000001E-2</v>
      </c>
      <c r="AS63" s="31">
        <v>2.1999999999999999E-2</v>
      </c>
    </row>
    <row r="64" spans="4:45" x14ac:dyDescent="0.25">
      <c r="D64" s="8" t="s">
        <v>90</v>
      </c>
      <c r="G64" s="14">
        <f t="shared" ref="G64:AH64" si="48">IFERROR(G27/G15,"")</f>
        <v>-0.47238171502564197</v>
      </c>
      <c r="H64" s="14">
        <f t="shared" si="48"/>
        <v>-0.54533889940854352</v>
      </c>
      <c r="I64" s="14">
        <f t="shared" si="48"/>
        <v>-0.44267413595596655</v>
      </c>
      <c r="J64" s="14">
        <f t="shared" si="48"/>
        <v>-0.45851695666489384</v>
      </c>
      <c r="K64" s="14">
        <f t="shared" si="48"/>
        <v>-0.53466759963264465</v>
      </c>
      <c r="L64" s="14">
        <f t="shared" si="48"/>
        <v>-0.66544574354554731</v>
      </c>
      <c r="M64" s="14">
        <f t="shared" si="48"/>
        <v>-0.74214958452185187</v>
      </c>
      <c r="N64" s="14">
        <f t="shared" si="48"/>
        <v>-0.60704164763378832</v>
      </c>
      <c r="O64" s="14">
        <f t="shared" si="48"/>
        <v>-0.50960006875036246</v>
      </c>
      <c r="P64" s="14">
        <f t="shared" si="48"/>
        <v>-0.35887515511417523</v>
      </c>
      <c r="Q64" s="14">
        <f t="shared" si="48"/>
        <v>-0.23409713162198409</v>
      </c>
      <c r="R64" s="14">
        <f t="shared" si="48"/>
        <v>-0.42503463172200068</v>
      </c>
      <c r="S64" s="14">
        <f t="shared" si="48"/>
        <v>-0.81439028628524268</v>
      </c>
      <c r="T64" s="14">
        <f t="shared" si="48"/>
        <v>-0.28807436245016782</v>
      </c>
      <c r="U64" s="14">
        <f t="shared" si="48"/>
        <v>-0.28475063659390337</v>
      </c>
      <c r="V64" s="14">
        <f t="shared" si="48"/>
        <v>-0.27051907792403829</v>
      </c>
      <c r="W64" s="14">
        <f t="shared" si="48"/>
        <v>-0.29410344827586221</v>
      </c>
      <c r="X64" s="14">
        <f t="shared" si="48"/>
        <v>-0.26931311005479169</v>
      </c>
      <c r="Y64" s="14">
        <f t="shared" si="48"/>
        <v>-0.26742878998756942</v>
      </c>
      <c r="Z64" s="14">
        <f t="shared" si="48"/>
        <v>-0.21171204299835614</v>
      </c>
      <c r="AA64" s="14">
        <f t="shared" si="48"/>
        <v>-0.69143393449525614</v>
      </c>
      <c r="AB64" s="30">
        <f t="shared" si="48"/>
        <v>-5.8999999999999948E-2</v>
      </c>
      <c r="AC64" s="30">
        <f t="shared" si="48"/>
        <v>-3.8000000000000041E-2</v>
      </c>
      <c r="AD64" s="30">
        <f t="shared" si="48"/>
        <v>4.9000000000000016E-2</v>
      </c>
      <c r="AE64" s="30">
        <f t="shared" si="48"/>
        <v>4.5000000000000089E-2</v>
      </c>
      <c r="AF64" s="30">
        <f t="shared" si="48"/>
        <v>5.3999999999999992E-2</v>
      </c>
      <c r="AG64" s="30">
        <f t="shared" si="48"/>
        <v>6.5999999999999906E-2</v>
      </c>
      <c r="AH64" s="30">
        <f t="shared" si="48"/>
        <v>8.6999999999999938E-2</v>
      </c>
      <c r="AJ64" s="14">
        <f t="shared" ref="AJ64:AS64" si="49">IFERROR(AJ27/AJ15,"")</f>
        <v>-0.47875061007126357</v>
      </c>
      <c r="AK64" s="14">
        <f t="shared" si="49"/>
        <v>-0.63421838875533443</v>
      </c>
      <c r="AL64" s="14">
        <f t="shared" si="49"/>
        <v>-0.3807376799979153</v>
      </c>
      <c r="AM64" s="14">
        <f t="shared" si="49"/>
        <v>-0.41646045371445267</v>
      </c>
      <c r="AN64" s="14">
        <f t="shared" si="49"/>
        <v>-0.25899684696763914</v>
      </c>
      <c r="AO64" s="30">
        <f t="shared" si="49"/>
        <v>-0.17819010127026561</v>
      </c>
      <c r="AP64" s="30">
        <f t="shared" si="49"/>
        <v>6.3841002570649133E-2</v>
      </c>
      <c r="AQ64" s="30">
        <f t="shared" si="49"/>
        <v>0.10699999999999989</v>
      </c>
      <c r="AR64" s="30">
        <f t="shared" si="49"/>
        <v>0.12799999999999989</v>
      </c>
      <c r="AS64" s="30">
        <f t="shared" si="49"/>
        <v>0.14499999999999996</v>
      </c>
    </row>
    <row r="65" spans="2:45" x14ac:dyDescent="0.25">
      <c r="D65" s="8" t="s">
        <v>91</v>
      </c>
      <c r="G65" s="14">
        <f t="shared" ref="G65:AH65" si="50">IFERROR(G32/G15,"")</f>
        <v>-0.46620551002674943</v>
      </c>
      <c r="H65" s="14">
        <f t="shared" si="50"/>
        <v>-0.54685592297175778</v>
      </c>
      <c r="I65" s="14">
        <f t="shared" si="50"/>
        <v>-0.4428976558352658</v>
      </c>
      <c r="J65" s="14">
        <f t="shared" si="50"/>
        <v>-0.46021388952207287</v>
      </c>
      <c r="K65" s="14">
        <f t="shared" si="50"/>
        <v>-0.53519864053528909</v>
      </c>
      <c r="L65" s="14">
        <f t="shared" si="50"/>
        <v>-0.6795211467699962</v>
      </c>
      <c r="M65" s="14">
        <f t="shared" si="50"/>
        <v>-0.73882637875873791</v>
      </c>
      <c r="N65" s="14">
        <f t="shared" si="50"/>
        <v>-0.60024302953163611</v>
      </c>
      <c r="O65" s="14">
        <f t="shared" si="50"/>
        <v>-0.49463887073532931</v>
      </c>
      <c r="P65" s="14">
        <f t="shared" si="50"/>
        <v>-0.35340351429674693</v>
      </c>
      <c r="Q65" s="14">
        <f t="shared" si="50"/>
        <v>-0.21598096323110555</v>
      </c>
      <c r="R65" s="14">
        <f t="shared" si="50"/>
        <v>-0.40093193799772825</v>
      </c>
      <c r="S65" s="14">
        <f t="shared" si="50"/>
        <v>-0.66102133020548248</v>
      </c>
      <c r="T65" s="14">
        <f t="shared" si="50"/>
        <v>-0.27777295502149085</v>
      </c>
      <c r="U65" s="14">
        <f t="shared" si="50"/>
        <v>-0.26345021578125793</v>
      </c>
      <c r="V65" s="14">
        <f t="shared" si="50"/>
        <v>-0.2633674543151483</v>
      </c>
      <c r="W65" s="14">
        <f t="shared" si="50"/>
        <v>-0.17405747126436796</v>
      </c>
      <c r="X65" s="14">
        <f t="shared" si="50"/>
        <v>-0.23800074385863074</v>
      </c>
      <c r="Y65" s="14">
        <f t="shared" si="50"/>
        <v>-0.24956918075284465</v>
      </c>
      <c r="Z65" s="14">
        <f t="shared" si="50"/>
        <v>-0.19298175869478362</v>
      </c>
      <c r="AA65" s="14">
        <f t="shared" si="50"/>
        <v>-0.69646307438640953</v>
      </c>
      <c r="AB65" s="30">
        <f t="shared" si="50"/>
        <v>-4.1342816478195279E-2</v>
      </c>
      <c r="AC65" s="30">
        <f t="shared" si="50"/>
        <v>-2.27197191079445E-2</v>
      </c>
      <c r="AD65" s="30">
        <f t="shared" si="50"/>
        <v>6.5138040350229201E-2</v>
      </c>
      <c r="AE65" s="30">
        <f t="shared" si="50"/>
        <v>6.7564015103665845E-2</v>
      </c>
      <c r="AF65" s="30">
        <f t="shared" si="50"/>
        <v>7.6048806153806089E-2</v>
      </c>
      <c r="AG65" s="30">
        <f t="shared" si="50"/>
        <v>8.8756291144609298E-2</v>
      </c>
      <c r="AH65" s="30">
        <f t="shared" si="50"/>
        <v>0.10821676701306614</v>
      </c>
      <c r="AJ65" s="14">
        <f t="shared" ref="AJ65:AS65" si="51">IFERROR(AJ32/AJ15,"")</f>
        <v>-0.47835890379874041</v>
      </c>
      <c r="AK65" s="14">
        <f t="shared" si="51"/>
        <v>-0.63437079446508493</v>
      </c>
      <c r="AL65" s="14">
        <f t="shared" si="51"/>
        <v>-0.36475965760792795</v>
      </c>
      <c r="AM65" s="14">
        <f t="shared" si="51"/>
        <v>-0.36792012154936832</v>
      </c>
      <c r="AN65" s="14">
        <f t="shared" si="51"/>
        <v>-0.21366119391365268</v>
      </c>
      <c r="AO65" s="30">
        <f t="shared" si="51"/>
        <v>-0.16702195573522474</v>
      </c>
      <c r="AP65" s="30">
        <f t="shared" si="51"/>
        <v>8.5964564161982324E-2</v>
      </c>
      <c r="AQ65" s="30">
        <f t="shared" si="51"/>
        <v>0.12805169265521701</v>
      </c>
      <c r="AR65" s="30">
        <f t="shared" si="51"/>
        <v>0.1485326501537601</v>
      </c>
      <c r="AS65" s="30">
        <f t="shared" si="51"/>
        <v>0.16516919210853667</v>
      </c>
    </row>
    <row r="66" spans="2:45" x14ac:dyDescent="0.25">
      <c r="D66" s="8" t="s">
        <v>92</v>
      </c>
      <c r="G66" s="14">
        <f t="shared" ref="G66:AH66" si="52">IFERROR(G36/G15,"")</f>
        <v>-0.45772068219378809</v>
      </c>
      <c r="H66" s="14">
        <f t="shared" si="52"/>
        <v>-0.54226098654052834</v>
      </c>
      <c r="I66" s="14">
        <f t="shared" si="52"/>
        <v>-0.40216814282920277</v>
      </c>
      <c r="J66" s="14">
        <f t="shared" si="52"/>
        <v>-0.51178038649545388</v>
      </c>
      <c r="K66" s="14">
        <f t="shared" si="52"/>
        <v>-0.55464098511211202</v>
      </c>
      <c r="L66" s="14">
        <f t="shared" si="52"/>
        <v>-0.68730116515117334</v>
      </c>
      <c r="M66" s="14">
        <f t="shared" si="52"/>
        <v>-0.77434410820085431</v>
      </c>
      <c r="N66" s="14">
        <f t="shared" si="52"/>
        <v>-0.63807226137205264</v>
      </c>
      <c r="O66" s="14">
        <f t="shared" si="52"/>
        <v>-0.50703991717979646</v>
      </c>
      <c r="P66" s="14">
        <f t="shared" si="52"/>
        <v>-0.36238420328485893</v>
      </c>
      <c r="Q66" s="14">
        <f t="shared" si="52"/>
        <v>-0.23026037742783109</v>
      </c>
      <c r="R66" s="14">
        <f t="shared" si="52"/>
        <v>-0.41686909537346439</v>
      </c>
      <c r="S66" s="14">
        <f t="shared" si="52"/>
        <v>-0.63312480993961517</v>
      </c>
      <c r="T66" s="14">
        <f t="shared" si="52"/>
        <v>-0.27987864461257306</v>
      </c>
      <c r="U66" s="14">
        <f t="shared" si="52"/>
        <v>-0.27893226909613733</v>
      </c>
      <c r="V66" s="14">
        <f t="shared" si="52"/>
        <v>-0.26804477804589372</v>
      </c>
      <c r="W66" s="14">
        <f t="shared" si="52"/>
        <v>-0.17909655172413808</v>
      </c>
      <c r="X66" s="14">
        <f t="shared" si="52"/>
        <v>-0.24348896912079557</v>
      </c>
      <c r="Y66" s="14">
        <f t="shared" si="52"/>
        <v>-0.26949417251893798</v>
      </c>
      <c r="Z66" s="14">
        <f t="shared" si="52"/>
        <v>-0.17768824204067274</v>
      </c>
      <c r="AA66" s="14">
        <f t="shared" si="52"/>
        <v>-0.68260736111821629</v>
      </c>
      <c r="AB66" s="30">
        <f t="shared" si="52"/>
        <v>-5.0342816478195274E-2</v>
      </c>
      <c r="AC66" s="30">
        <f t="shared" si="52"/>
        <v>-3.1719719107944501E-2</v>
      </c>
      <c r="AD66" s="30">
        <f t="shared" si="52"/>
        <v>5.61380403502292E-2</v>
      </c>
      <c r="AE66" s="30">
        <f t="shared" si="52"/>
        <v>5.8564015103665858E-2</v>
      </c>
      <c r="AF66" s="30">
        <f t="shared" si="52"/>
        <v>6.7048806153806095E-2</v>
      </c>
      <c r="AG66" s="30">
        <f t="shared" si="52"/>
        <v>7.9756291144609304E-2</v>
      </c>
      <c r="AH66" s="30">
        <f t="shared" si="52"/>
        <v>9.9216767013066143E-2</v>
      </c>
      <c r="AJ66" s="14">
        <f t="shared" ref="AJ66:AS66" si="53">IFERROR(AJ36/AJ15,"")</f>
        <v>-0.47959885675796871</v>
      </c>
      <c r="AK66" s="14">
        <f t="shared" si="53"/>
        <v>-0.66101519456170432</v>
      </c>
      <c r="AL66" s="14">
        <f t="shared" si="53"/>
        <v>-0.37777880389536594</v>
      </c>
      <c r="AM66" s="14">
        <f t="shared" si="53"/>
        <v>-0.36635056845286507</v>
      </c>
      <c r="AN66" s="14">
        <f t="shared" si="53"/>
        <v>-0.217064544172729</v>
      </c>
      <c r="AO66" s="30">
        <f t="shared" si="53"/>
        <v>-0.17048831111776613</v>
      </c>
      <c r="AP66" s="30">
        <f t="shared" si="53"/>
        <v>7.6964564161982316E-2</v>
      </c>
      <c r="AQ66" s="30">
        <f t="shared" si="53"/>
        <v>0.10805169265521702</v>
      </c>
      <c r="AR66" s="30">
        <f t="shared" si="53"/>
        <v>0.12053265015376012</v>
      </c>
      <c r="AS66" s="30">
        <f t="shared" si="53"/>
        <v>0.13316919210853667</v>
      </c>
    </row>
    <row r="70" spans="2:45" ht="15.75" x14ac:dyDescent="0.25">
      <c r="B70" s="7" t="s">
        <v>93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2" spans="2:45" x14ac:dyDescent="0.25">
      <c r="C72" s="6" t="s">
        <v>94</v>
      </c>
      <c r="K72" s="27">
        <v>164.54400000000001</v>
      </c>
      <c r="L72" s="27">
        <v>164.59399999999999</v>
      </c>
      <c r="M72" s="27">
        <v>189.178</v>
      </c>
      <c r="N72" s="27">
        <v>197.762</v>
      </c>
      <c r="O72" s="27">
        <v>187.369</v>
      </c>
      <c r="P72" s="27">
        <v>193.11</v>
      </c>
      <c r="Q72" s="27">
        <v>188.9</v>
      </c>
      <c r="R72" s="27">
        <v>289.79500000000002</v>
      </c>
      <c r="S72" s="27">
        <v>163.66999999999999</v>
      </c>
      <c r="T72" s="27">
        <v>150.77699999999999</v>
      </c>
      <c r="U72" s="27">
        <v>147.369</v>
      </c>
      <c r="V72" s="27">
        <v>152.15</v>
      </c>
      <c r="W72" s="27">
        <v>150.37799999999999</v>
      </c>
      <c r="X72" s="27">
        <v>153.78200000000001</v>
      </c>
      <c r="Y72" s="27">
        <v>152.35900000000001</v>
      </c>
      <c r="Z72" s="27">
        <v>164.89</v>
      </c>
      <c r="AA72" s="27">
        <v>156.64699999999999</v>
      </c>
      <c r="AB72" s="24">
        <f t="shared" ref="AB72:AH72" si="54">X72*(1+AB73)</f>
        <v>157.93411399999999</v>
      </c>
      <c r="AC72" s="24">
        <f t="shared" si="54"/>
        <v>160.73874499999999</v>
      </c>
      <c r="AD72" s="24">
        <f t="shared" si="54"/>
        <v>178.90564999999998</v>
      </c>
      <c r="AE72" s="24">
        <f t="shared" si="54"/>
        <v>170.74522999999999</v>
      </c>
      <c r="AF72" s="24">
        <f t="shared" si="54"/>
        <v>172.93785482999999</v>
      </c>
      <c r="AG72" s="24">
        <f t="shared" si="54"/>
        <v>176.00892577499999</v>
      </c>
      <c r="AH72" s="24">
        <f t="shared" si="54"/>
        <v>195.0071585</v>
      </c>
      <c r="AK72" s="27">
        <v>716.07799999999997</v>
      </c>
      <c r="AL72" s="27">
        <v>859.17399999999998</v>
      </c>
      <c r="AM72" s="27">
        <v>613.96600000000001</v>
      </c>
      <c r="AN72" s="27">
        <v>621.40899999999999</v>
      </c>
      <c r="AO72" s="24">
        <f>AA72+AB72+AC72+AD72</f>
        <v>654.22550899999987</v>
      </c>
      <c r="AP72" s="24">
        <f>AE72+AF72+AG72+AH72</f>
        <v>714.69916910500001</v>
      </c>
      <c r="AQ72" s="24">
        <f>AP72*(1+AQ73)</f>
        <v>779.02209432445011</v>
      </c>
      <c r="AR72" s="24">
        <f>AQ72*(1+AR73)</f>
        <v>845.23897234202832</v>
      </c>
      <c r="AS72" s="24">
        <f>AR72*(1+AS73)</f>
        <v>912.85809012939069</v>
      </c>
    </row>
    <row r="73" spans="2:45" x14ac:dyDescent="0.25">
      <c r="D73" s="3" t="s">
        <v>95</v>
      </c>
      <c r="K73" s="30" t="str">
        <f t="shared" ref="K73:AA73" si="55">IFERROR(K72/G72-1,"")</f>
        <v/>
      </c>
      <c r="L73" s="30" t="str">
        <f t="shared" si="55"/>
        <v/>
      </c>
      <c r="M73" s="30" t="str">
        <f t="shared" si="55"/>
        <v/>
      </c>
      <c r="N73" s="30" t="str">
        <f t="shared" si="55"/>
        <v/>
      </c>
      <c r="O73" s="30">
        <f t="shared" si="55"/>
        <v>0.13871669583819513</v>
      </c>
      <c r="P73" s="30">
        <f t="shared" si="55"/>
        <v>0.17325054376222715</v>
      </c>
      <c r="Q73" s="30">
        <f t="shared" si="55"/>
        <v>-1.469515482772743E-3</v>
      </c>
      <c r="R73" s="30">
        <f t="shared" si="55"/>
        <v>0.4653725184818116</v>
      </c>
      <c r="S73" s="30">
        <f t="shared" si="55"/>
        <v>-0.12648303614792211</v>
      </c>
      <c r="T73" s="30">
        <f t="shared" si="55"/>
        <v>-0.21921702656517028</v>
      </c>
      <c r="U73" s="30">
        <f t="shared" si="55"/>
        <v>-0.21985706723133935</v>
      </c>
      <c r="V73" s="30">
        <f t="shared" si="55"/>
        <v>-0.47497368829689957</v>
      </c>
      <c r="W73" s="30">
        <f t="shared" si="55"/>
        <v>-8.1212195270972121E-2</v>
      </c>
      <c r="X73" s="30">
        <f t="shared" si="55"/>
        <v>1.9930095438959627E-2</v>
      </c>
      <c r="Y73" s="30">
        <f t="shared" si="55"/>
        <v>3.3860581262002309E-2</v>
      </c>
      <c r="Z73" s="30">
        <f t="shared" si="55"/>
        <v>8.3733158067696323E-2</v>
      </c>
      <c r="AA73" s="30">
        <f t="shared" si="55"/>
        <v>4.1688278870579465E-2</v>
      </c>
      <c r="AB73" s="31">
        <v>2.7E-2</v>
      </c>
      <c r="AC73" s="31">
        <v>5.5E-2</v>
      </c>
      <c r="AD73" s="31">
        <v>8.5000000000000006E-2</v>
      </c>
      <c r="AE73" s="31">
        <v>0.09</v>
      </c>
      <c r="AF73" s="31">
        <v>9.5000000000000001E-2</v>
      </c>
      <c r="AG73" s="31">
        <v>9.5000000000000001E-2</v>
      </c>
      <c r="AH73" s="31">
        <v>0.09</v>
      </c>
      <c r="AK73" s="30" t="str">
        <f t="shared" ref="AK73:AP73" si="56">IFERROR(AK72/AJ72-1,"")</f>
        <v/>
      </c>
      <c r="AL73" s="30">
        <f t="shared" si="56"/>
        <v>0.19983297908887021</v>
      </c>
      <c r="AM73" s="30">
        <f t="shared" si="56"/>
        <v>-0.28539969784932973</v>
      </c>
      <c r="AN73" s="30">
        <f t="shared" si="56"/>
        <v>1.2122821133417894E-2</v>
      </c>
      <c r="AO73" s="30">
        <f t="shared" si="56"/>
        <v>5.2809838608709914E-2</v>
      </c>
      <c r="AP73" s="30">
        <f t="shared" si="56"/>
        <v>9.243549704663101E-2</v>
      </c>
      <c r="AQ73" s="31">
        <v>0.09</v>
      </c>
      <c r="AR73" s="31">
        <v>8.5000000000000006E-2</v>
      </c>
      <c r="AS73" s="31">
        <v>0.08</v>
      </c>
    </row>
    <row r="74" spans="2:45" x14ac:dyDescent="0.25">
      <c r="C74" s="6" t="s">
        <v>96</v>
      </c>
      <c r="K74" s="27">
        <v>155.58199999999999</v>
      </c>
      <c r="L74" s="27">
        <v>132.44900000000001</v>
      </c>
      <c r="M74" s="27">
        <v>133.703</v>
      </c>
      <c r="N74" s="27">
        <v>253.21199999999999</v>
      </c>
      <c r="O74" s="27">
        <v>312.99200000000002</v>
      </c>
      <c r="P74" s="27">
        <v>340.36799999999999</v>
      </c>
      <c r="Q74" s="27">
        <v>355.31</v>
      </c>
      <c r="R74" s="27">
        <v>319.47300000000001</v>
      </c>
      <c r="S74" s="27">
        <v>296.70999999999998</v>
      </c>
      <c r="T74" s="27">
        <v>298.48200000000003</v>
      </c>
      <c r="U74" s="27">
        <v>299.14800000000002</v>
      </c>
      <c r="V74" s="27">
        <v>304.94900000000001</v>
      </c>
      <c r="W74" s="27">
        <v>284.62200000000001</v>
      </c>
      <c r="X74" s="27">
        <v>287.16199999999998</v>
      </c>
      <c r="Y74" s="27">
        <v>318.25599999999997</v>
      </c>
      <c r="Z74" s="27">
        <v>338.19900000000001</v>
      </c>
      <c r="AA74" s="27">
        <v>351.59100000000001</v>
      </c>
      <c r="AB74" s="24">
        <f t="shared" ref="AB74:AH74" si="57">X74*(1+AB75)</f>
        <v>351.77345000000003</v>
      </c>
      <c r="AC74" s="24">
        <f t="shared" si="57"/>
        <v>362.81184000000002</v>
      </c>
      <c r="AD74" s="24">
        <f t="shared" si="57"/>
        <v>378.78288000000003</v>
      </c>
      <c r="AE74" s="24">
        <f t="shared" si="57"/>
        <v>383.23419000000001</v>
      </c>
      <c r="AF74" s="24">
        <f t="shared" si="57"/>
        <v>393.98626400000006</v>
      </c>
      <c r="AG74" s="24">
        <f t="shared" si="57"/>
        <v>417.23361599999998</v>
      </c>
      <c r="AH74" s="24">
        <f t="shared" si="57"/>
        <v>441.28205520000006</v>
      </c>
      <c r="AK74" s="27">
        <v>674.94600000000003</v>
      </c>
      <c r="AL74" s="27">
        <v>1328.143</v>
      </c>
      <c r="AM74" s="27">
        <v>1199.289</v>
      </c>
      <c r="AN74" s="27">
        <v>1228.239</v>
      </c>
      <c r="AO74" s="24">
        <f>AA74+AB74+AC74+AD74</f>
        <v>1444.9591700000001</v>
      </c>
      <c r="AP74" s="24">
        <f>AE74+AF74+AG74+AH74</f>
        <v>1635.7361252000001</v>
      </c>
      <c r="AQ74" s="24">
        <f>AP74*(1+AQ75)</f>
        <v>1881.09654398</v>
      </c>
      <c r="AR74" s="24">
        <f>AQ74*(1+AR75)</f>
        <v>2125.6390946973997</v>
      </c>
      <c r="AS74" s="24">
        <f>AR74*(1+AS75)</f>
        <v>2359.4593951141137</v>
      </c>
    </row>
    <row r="75" spans="2:45" x14ac:dyDescent="0.25">
      <c r="D75" s="3" t="s">
        <v>97</v>
      </c>
      <c r="K75" s="30" t="str">
        <f t="shared" ref="K75:AA75" si="58">IFERROR(K74/G74-1,"")</f>
        <v/>
      </c>
      <c r="L75" s="30" t="str">
        <f t="shared" si="58"/>
        <v/>
      </c>
      <c r="M75" s="30" t="str">
        <f t="shared" si="58"/>
        <v/>
      </c>
      <c r="N75" s="30" t="str">
        <f t="shared" si="58"/>
        <v/>
      </c>
      <c r="O75" s="30">
        <f t="shared" si="58"/>
        <v>1.0117494311681301</v>
      </c>
      <c r="P75" s="30">
        <f t="shared" si="58"/>
        <v>1.5698042265324763</v>
      </c>
      <c r="Q75" s="30">
        <f t="shared" si="58"/>
        <v>1.6574571999132406</v>
      </c>
      <c r="R75" s="30">
        <f t="shared" si="58"/>
        <v>0.26168191080991443</v>
      </c>
      <c r="S75" s="30">
        <f t="shared" si="58"/>
        <v>-5.2020498926490299E-2</v>
      </c>
      <c r="T75" s="30">
        <f t="shared" si="58"/>
        <v>-0.12306092229586796</v>
      </c>
      <c r="U75" s="30">
        <f t="shared" si="58"/>
        <v>-0.15806478849455396</v>
      </c>
      <c r="V75" s="30">
        <f t="shared" si="58"/>
        <v>-4.5462370841980349E-2</v>
      </c>
      <c r="W75" s="30">
        <f t="shared" si="58"/>
        <v>-4.0740116612180133E-2</v>
      </c>
      <c r="X75" s="30">
        <f t="shared" si="58"/>
        <v>-3.7925235022547632E-2</v>
      </c>
      <c r="Y75" s="30">
        <f t="shared" si="58"/>
        <v>6.3874737588083264E-2</v>
      </c>
      <c r="Z75" s="30">
        <f t="shared" si="58"/>
        <v>0.10903462546196252</v>
      </c>
      <c r="AA75" s="30">
        <f t="shared" si="58"/>
        <v>0.23529101756013238</v>
      </c>
      <c r="AB75" s="31">
        <v>0.22500000000000001</v>
      </c>
      <c r="AC75" s="31">
        <v>0.14000000000000001</v>
      </c>
      <c r="AD75" s="31">
        <v>0.12</v>
      </c>
      <c r="AE75" s="31">
        <v>0.09</v>
      </c>
      <c r="AF75" s="31">
        <v>0.12</v>
      </c>
      <c r="AG75" s="31">
        <v>0.15</v>
      </c>
      <c r="AH75" s="31">
        <v>0.16500000000000001</v>
      </c>
      <c r="AK75" s="30" t="str">
        <f t="shared" ref="AK75:AP75" si="59">IFERROR(AK74/AJ74-1,"")</f>
        <v/>
      </c>
      <c r="AL75" s="30">
        <f t="shared" si="59"/>
        <v>0.96777668139377071</v>
      </c>
      <c r="AM75" s="30">
        <f t="shared" si="59"/>
        <v>-9.7018167471424444E-2</v>
      </c>
      <c r="AN75" s="30">
        <f t="shared" si="59"/>
        <v>2.4139302536753116E-2</v>
      </c>
      <c r="AO75" s="30">
        <f t="shared" si="59"/>
        <v>0.1764478818861801</v>
      </c>
      <c r="AP75" s="30">
        <f t="shared" si="59"/>
        <v>0.13202930516022815</v>
      </c>
      <c r="AQ75" s="31">
        <v>0.15</v>
      </c>
      <c r="AR75" s="31">
        <v>0.13</v>
      </c>
      <c r="AS75" s="31">
        <v>0.11</v>
      </c>
    </row>
    <row r="76" spans="2:45" x14ac:dyDescent="0.25">
      <c r="C76" s="6" t="s">
        <v>98</v>
      </c>
      <c r="G76" s="25">
        <f t="shared" ref="G76:AH76" si="60">G72+G74</f>
        <v>0</v>
      </c>
      <c r="H76" s="25">
        <f t="shared" si="60"/>
        <v>0</v>
      </c>
      <c r="I76" s="25">
        <f t="shared" si="60"/>
        <v>0</v>
      </c>
      <c r="J76" s="25">
        <f t="shared" si="60"/>
        <v>0</v>
      </c>
      <c r="K76" s="25">
        <f t="shared" si="60"/>
        <v>320.12599999999998</v>
      </c>
      <c r="L76" s="25">
        <f t="shared" si="60"/>
        <v>297.04300000000001</v>
      </c>
      <c r="M76" s="25">
        <f t="shared" si="60"/>
        <v>322.88099999999997</v>
      </c>
      <c r="N76" s="25">
        <f t="shared" si="60"/>
        <v>450.97399999999999</v>
      </c>
      <c r="O76" s="25">
        <f t="shared" si="60"/>
        <v>500.36099999999999</v>
      </c>
      <c r="P76" s="25">
        <f t="shared" si="60"/>
        <v>533.47800000000007</v>
      </c>
      <c r="Q76" s="25">
        <f t="shared" si="60"/>
        <v>544.21</v>
      </c>
      <c r="R76" s="25">
        <f t="shared" si="60"/>
        <v>609.26800000000003</v>
      </c>
      <c r="S76" s="25">
        <f t="shared" si="60"/>
        <v>460.38</v>
      </c>
      <c r="T76" s="25">
        <f t="shared" si="60"/>
        <v>449.25900000000001</v>
      </c>
      <c r="U76" s="25">
        <f t="shared" si="60"/>
        <v>446.51700000000005</v>
      </c>
      <c r="V76" s="25">
        <f t="shared" si="60"/>
        <v>457.09900000000005</v>
      </c>
      <c r="W76" s="25">
        <f t="shared" si="60"/>
        <v>435</v>
      </c>
      <c r="X76" s="25">
        <f t="shared" si="60"/>
        <v>440.94399999999996</v>
      </c>
      <c r="Y76" s="25">
        <f t="shared" si="60"/>
        <v>470.61500000000001</v>
      </c>
      <c r="Z76" s="25">
        <f t="shared" si="60"/>
        <v>503.089</v>
      </c>
      <c r="AA76" s="25">
        <f t="shared" si="60"/>
        <v>508.238</v>
      </c>
      <c r="AB76" s="25">
        <f t="shared" si="60"/>
        <v>509.70756400000005</v>
      </c>
      <c r="AC76" s="25">
        <f t="shared" si="60"/>
        <v>523.55058499999996</v>
      </c>
      <c r="AD76" s="25">
        <f t="shared" si="60"/>
        <v>557.68853000000001</v>
      </c>
      <c r="AE76" s="25">
        <f t="shared" si="60"/>
        <v>553.97942</v>
      </c>
      <c r="AF76" s="25">
        <f t="shared" si="60"/>
        <v>566.92411883</v>
      </c>
      <c r="AG76" s="25">
        <f t="shared" si="60"/>
        <v>593.24254177499995</v>
      </c>
      <c r="AH76" s="25">
        <f t="shared" si="60"/>
        <v>636.28921370000012</v>
      </c>
      <c r="AJ76" s="25">
        <f t="shared" ref="AJ76:AS76" si="61">AJ72+AJ74</f>
        <v>0</v>
      </c>
      <c r="AK76" s="25">
        <f t="shared" si="61"/>
        <v>1391.0239999999999</v>
      </c>
      <c r="AL76" s="25">
        <f t="shared" si="61"/>
        <v>2187.317</v>
      </c>
      <c r="AM76" s="25">
        <f t="shared" si="61"/>
        <v>1813.2550000000001</v>
      </c>
      <c r="AN76" s="25">
        <f t="shared" si="61"/>
        <v>1849.6480000000001</v>
      </c>
      <c r="AO76" s="25">
        <f t="shared" si="61"/>
        <v>2099.184679</v>
      </c>
      <c r="AP76" s="25">
        <f t="shared" si="61"/>
        <v>2350.4352943049998</v>
      </c>
      <c r="AQ76" s="25">
        <f t="shared" si="61"/>
        <v>2660.1186383044501</v>
      </c>
      <c r="AR76" s="25">
        <f t="shared" si="61"/>
        <v>2970.8780670394281</v>
      </c>
      <c r="AS76" s="25">
        <f t="shared" si="61"/>
        <v>3272.3174852435045</v>
      </c>
    </row>
    <row r="77" spans="2:45" x14ac:dyDescent="0.25">
      <c r="D77" s="3" t="s">
        <v>99</v>
      </c>
      <c r="G77" s="35">
        <f t="shared" ref="G77:AH77" si="62">IFERROR(G76-G15,"")</f>
        <v>-234.77199999999999</v>
      </c>
      <c r="H77" s="35">
        <f t="shared" si="62"/>
        <v>-273.56200000000001</v>
      </c>
      <c r="I77" s="35">
        <f t="shared" si="62"/>
        <v>-286.32800000000003</v>
      </c>
      <c r="J77" s="35">
        <f t="shared" si="62"/>
        <v>-315.86399999999998</v>
      </c>
      <c r="K77" s="35">
        <f t="shared" si="62"/>
        <v>0</v>
      </c>
      <c r="L77" s="35">
        <f t="shared" si="62"/>
        <v>0</v>
      </c>
      <c r="M77" s="35">
        <f t="shared" si="62"/>
        <v>0</v>
      </c>
      <c r="N77" s="35">
        <f t="shared" si="62"/>
        <v>0</v>
      </c>
      <c r="O77" s="35">
        <f t="shared" si="62"/>
        <v>0</v>
      </c>
      <c r="P77" s="35">
        <f t="shared" si="62"/>
        <v>0</v>
      </c>
      <c r="Q77" s="35">
        <f t="shared" si="62"/>
        <v>0</v>
      </c>
      <c r="R77" s="35">
        <f t="shared" si="62"/>
        <v>0</v>
      </c>
      <c r="S77" s="35">
        <f t="shared" si="62"/>
        <v>0</v>
      </c>
      <c r="T77" s="35">
        <f t="shared" si="62"/>
        <v>0</v>
      </c>
      <c r="U77" s="35">
        <f t="shared" si="62"/>
        <v>0</v>
      </c>
      <c r="V77" s="35">
        <f t="shared" si="62"/>
        <v>0</v>
      </c>
      <c r="W77" s="35">
        <f t="shared" si="62"/>
        <v>0</v>
      </c>
      <c r="X77" s="35">
        <f t="shared" si="62"/>
        <v>0</v>
      </c>
      <c r="Y77" s="35">
        <f t="shared" si="62"/>
        <v>0</v>
      </c>
      <c r="Z77" s="35">
        <f t="shared" si="62"/>
        <v>0</v>
      </c>
      <c r="AA77" s="35">
        <f t="shared" si="62"/>
        <v>0</v>
      </c>
      <c r="AB77" s="35">
        <f t="shared" si="62"/>
        <v>0</v>
      </c>
      <c r="AC77" s="35">
        <f t="shared" si="62"/>
        <v>0</v>
      </c>
      <c r="AD77" s="35">
        <f t="shared" si="62"/>
        <v>0</v>
      </c>
      <c r="AE77" s="35">
        <f t="shared" si="62"/>
        <v>0</v>
      </c>
      <c r="AF77" s="35">
        <f t="shared" si="62"/>
        <v>0</v>
      </c>
      <c r="AG77" s="35">
        <f t="shared" si="62"/>
        <v>0</v>
      </c>
      <c r="AH77" s="35">
        <f t="shared" si="62"/>
        <v>0</v>
      </c>
      <c r="AJ77" s="35">
        <f t="shared" ref="AJ77:AS77" si="63">IFERROR(AJ76-AJ15,"")</f>
        <v>-1110.5260000000001</v>
      </c>
      <c r="AK77" s="35">
        <f t="shared" si="63"/>
        <v>0</v>
      </c>
      <c r="AL77" s="35">
        <f t="shared" si="63"/>
        <v>0</v>
      </c>
      <c r="AM77" s="35">
        <f t="shared" si="63"/>
        <v>0</v>
      </c>
      <c r="AN77" s="35">
        <f t="shared" si="63"/>
        <v>0</v>
      </c>
      <c r="AO77" s="35">
        <f t="shared" si="63"/>
        <v>0</v>
      </c>
      <c r="AP77" s="35">
        <f t="shared" si="63"/>
        <v>0</v>
      </c>
      <c r="AQ77" s="35">
        <f t="shared" si="63"/>
        <v>0</v>
      </c>
      <c r="AR77" s="35">
        <f t="shared" si="63"/>
        <v>0</v>
      </c>
      <c r="AS77" s="35">
        <f t="shared" si="63"/>
        <v>0</v>
      </c>
    </row>
    <row r="78" spans="2:45" x14ac:dyDescent="0.25">
      <c r="D78" s="3" t="s">
        <v>100</v>
      </c>
    </row>
    <row r="81" spans="2:45" ht="15.75" x14ac:dyDescent="0.25">
      <c r="B81" s="15" t="s">
        <v>101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3" spans="2:45" x14ac:dyDescent="0.25">
      <c r="C83" s="8" t="s">
        <v>102</v>
      </c>
      <c r="G83" s="9">
        <v>1119.9349999999999</v>
      </c>
      <c r="H83" s="9">
        <v>1001.944</v>
      </c>
      <c r="I83" s="9">
        <v>755.42899999999997</v>
      </c>
      <c r="J83" s="9">
        <v>1055.7760000000001</v>
      </c>
      <c r="K83" s="9">
        <v>1152.0139999999999</v>
      </c>
      <c r="L83" s="9">
        <v>1162.385</v>
      </c>
      <c r="M83" s="9">
        <v>1239.337</v>
      </c>
      <c r="N83" s="9">
        <v>1485.0840000000001</v>
      </c>
      <c r="O83" s="9">
        <v>1593.9459999999999</v>
      </c>
      <c r="P83" s="9">
        <v>1640.9259999999999</v>
      </c>
      <c r="Q83" s="9">
        <v>1507.164</v>
      </c>
      <c r="R83" s="9">
        <v>1590.325</v>
      </c>
      <c r="S83" s="9">
        <v>1179.962</v>
      </c>
      <c r="T83" s="9">
        <v>1267.9570000000001</v>
      </c>
      <c r="U83" s="9">
        <v>1405.2760000000001</v>
      </c>
      <c r="V83" s="9">
        <v>1517.672</v>
      </c>
      <c r="W83" s="9">
        <v>1541.17</v>
      </c>
      <c r="X83" s="9">
        <v>1691.0450000000001</v>
      </c>
      <c r="Y83" s="9">
        <v>1898.558</v>
      </c>
      <c r="Z83" s="9">
        <v>2055.84</v>
      </c>
      <c r="AA83" s="9">
        <v>2140.8609999999999</v>
      </c>
      <c r="AB83" s="24">
        <f t="shared" ref="AB83:AH83" si="64">AB201-AB203</f>
        <v>2288.8331656</v>
      </c>
      <c r="AC83" s="24">
        <f t="shared" si="64"/>
        <v>2492.3366205381999</v>
      </c>
      <c r="AD83" s="24">
        <f t="shared" si="64"/>
        <v>2152.385292195584</v>
      </c>
      <c r="AE83" s="24">
        <f t="shared" si="64"/>
        <v>2267.6795182153082</v>
      </c>
      <c r="AF83" s="24">
        <f t="shared" si="64"/>
        <v>2408.3203955927684</v>
      </c>
      <c r="AG83" s="24">
        <f t="shared" si="64"/>
        <v>2596.8845785127496</v>
      </c>
      <c r="AH83" s="24">
        <f t="shared" si="64"/>
        <v>2795.3318961917171</v>
      </c>
      <c r="AJ83" s="9">
        <v>1055.7760000000001</v>
      </c>
      <c r="AK83" s="9">
        <v>1485.0840000000001</v>
      </c>
      <c r="AL83" s="9">
        <v>1590.325</v>
      </c>
      <c r="AM83" s="9">
        <v>1517.672</v>
      </c>
      <c r="AN83" s="9">
        <v>2055.84</v>
      </c>
      <c r="AO83" s="24">
        <f>AD83</f>
        <v>2152.385292195584</v>
      </c>
      <c r="AP83" s="24">
        <f>AH83</f>
        <v>2795.3318961917171</v>
      </c>
      <c r="AQ83" s="24">
        <f>AQ201-AQ203</f>
        <v>3504.3270571580852</v>
      </c>
      <c r="AR83" s="24">
        <f>AR201-AR203</f>
        <v>4320.1440765875504</v>
      </c>
      <c r="AS83" s="24">
        <f>AS201-AS203</f>
        <v>5218.5580077956201</v>
      </c>
    </row>
    <row r="84" spans="2:45" x14ac:dyDescent="0.25">
      <c r="C84" s="8" t="s">
        <v>103</v>
      </c>
      <c r="G84" s="13">
        <v>527.29999999999995</v>
      </c>
      <c r="H84" s="13">
        <v>587.08000000000004</v>
      </c>
      <c r="I84" s="13">
        <v>524.96900000000005</v>
      </c>
      <c r="J84" s="13">
        <v>681.32299999999998</v>
      </c>
      <c r="K84" s="13">
        <v>656.58100000000002</v>
      </c>
      <c r="L84" s="13">
        <v>591.47500000000002</v>
      </c>
      <c r="M84" s="13">
        <v>446.76600000000002</v>
      </c>
      <c r="N84" s="13">
        <v>101.711</v>
      </c>
      <c r="AJ84" s="13">
        <v>681.32299999999998</v>
      </c>
      <c r="AK84" s="13">
        <v>101.711</v>
      </c>
    </row>
    <row r="85" spans="2:45" x14ac:dyDescent="0.25">
      <c r="C85" s="8" t="s">
        <v>104</v>
      </c>
      <c r="G85" s="13">
        <v>298.2</v>
      </c>
      <c r="H85" s="13">
        <v>340.71600000000001</v>
      </c>
      <c r="I85" s="13">
        <v>301.03500000000003</v>
      </c>
      <c r="J85" s="13">
        <v>340.49099999999999</v>
      </c>
      <c r="K85" s="13">
        <v>332.95800000000003</v>
      </c>
      <c r="L85" s="13">
        <v>322.33199999999999</v>
      </c>
      <c r="M85" s="13">
        <v>316.33699999999999</v>
      </c>
      <c r="N85" s="13">
        <v>633.77499999999998</v>
      </c>
      <c r="O85" s="13">
        <v>612.76300000000003</v>
      </c>
      <c r="P85" s="13">
        <v>632.03200000000004</v>
      </c>
      <c r="Q85" s="13">
        <v>604.74300000000005</v>
      </c>
      <c r="R85" s="13">
        <v>611.72299999999996</v>
      </c>
      <c r="S85" s="13">
        <v>621.18399999999997</v>
      </c>
      <c r="T85" s="13">
        <v>573.22</v>
      </c>
      <c r="U85" s="13">
        <v>576.43600000000004</v>
      </c>
      <c r="V85" s="13">
        <v>573.88400000000001</v>
      </c>
      <c r="W85" s="13">
        <v>552.95799999999997</v>
      </c>
      <c r="X85" s="13">
        <v>596.55999999999995</v>
      </c>
      <c r="Y85" s="13">
        <v>600.11699999999996</v>
      </c>
      <c r="Z85" s="13">
        <v>643.61099999999999</v>
      </c>
      <c r="AA85" s="13">
        <v>654.00300000000004</v>
      </c>
      <c r="AB85" s="26">
        <f t="shared" ref="AB85:AH85" si="65">AB15*AB144</f>
        <v>642.23153064000007</v>
      </c>
      <c r="AC85" s="26">
        <f t="shared" si="65"/>
        <v>649.20272539999996</v>
      </c>
      <c r="AD85" s="26">
        <f t="shared" si="65"/>
        <v>680.3800066</v>
      </c>
      <c r="AE85" s="26">
        <f t="shared" si="65"/>
        <v>675.85489240000004</v>
      </c>
      <c r="AF85" s="26">
        <f t="shared" si="65"/>
        <v>680.30894259599995</v>
      </c>
      <c r="AG85" s="26">
        <f t="shared" si="65"/>
        <v>705.95862471224996</v>
      </c>
      <c r="AH85" s="26">
        <f t="shared" si="65"/>
        <v>750.82127216600009</v>
      </c>
      <c r="AJ85" s="13">
        <v>340.49099999999999</v>
      </c>
      <c r="AK85" s="13">
        <v>633.77499999999998</v>
      </c>
      <c r="AL85" s="13">
        <v>611.72299999999996</v>
      </c>
      <c r="AM85" s="13">
        <v>573.88400000000001</v>
      </c>
      <c r="AN85" s="13">
        <v>643.61099999999999</v>
      </c>
      <c r="AO85" s="26">
        <f>AD85</f>
        <v>680.3800066</v>
      </c>
      <c r="AP85" s="26">
        <f>AH85</f>
        <v>750.82127216600009</v>
      </c>
      <c r="AQ85" s="26">
        <f>(AQ15/4)*AQ144</f>
        <v>771.43440510829043</v>
      </c>
      <c r="AR85" s="26">
        <f>(AR15/4)*AR144</f>
        <v>846.70024910623692</v>
      </c>
      <c r="AS85" s="26">
        <f>(AS15/4)*AS144</f>
        <v>916.24889586818131</v>
      </c>
    </row>
    <row r="86" spans="2:45" x14ac:dyDescent="0.25">
      <c r="C86" s="8" t="s">
        <v>105</v>
      </c>
      <c r="G86" s="13">
        <v>64.751999999999995</v>
      </c>
      <c r="H86" s="13">
        <v>65.429000000000002</v>
      </c>
      <c r="I86" s="13">
        <v>55.536999999999999</v>
      </c>
      <c r="J86" s="13">
        <v>73.52</v>
      </c>
      <c r="K86" s="13">
        <v>82.644000000000005</v>
      </c>
      <c r="L86" s="13">
        <v>81.558999999999997</v>
      </c>
      <c r="M86" s="13">
        <v>81.96</v>
      </c>
      <c r="N86" s="13">
        <v>144.07</v>
      </c>
      <c r="O86" s="13">
        <v>136.65299999999999</v>
      </c>
      <c r="P86" s="13">
        <v>121.40600000000001</v>
      </c>
      <c r="Q86" s="13">
        <v>120.758</v>
      </c>
      <c r="R86" s="13">
        <v>122.843</v>
      </c>
      <c r="S86" s="13">
        <v>140.09200000000001</v>
      </c>
      <c r="T86" s="13">
        <v>142.88900000000001</v>
      </c>
      <c r="U86" s="13">
        <v>134.65600000000001</v>
      </c>
      <c r="V86" s="13">
        <v>133.79499999999999</v>
      </c>
      <c r="W86" s="13">
        <v>144.51400000000001</v>
      </c>
      <c r="X86" s="13">
        <v>120.17100000000001</v>
      </c>
      <c r="Y86" s="13">
        <v>123.88500000000001</v>
      </c>
      <c r="Z86" s="13">
        <v>113.012</v>
      </c>
      <c r="AA86" s="13">
        <v>128.46700000000001</v>
      </c>
      <c r="AB86" s="26">
        <f t="shared" ref="AB86:AH86" si="66">AB15*AB145</f>
        <v>127.42689100000001</v>
      </c>
      <c r="AC86" s="26">
        <f t="shared" si="66"/>
        <v>130.88764624999999</v>
      </c>
      <c r="AD86" s="26">
        <f t="shared" si="66"/>
        <v>139.4221325</v>
      </c>
      <c r="AE86" s="26">
        <f t="shared" si="66"/>
        <v>138.494855</v>
      </c>
      <c r="AF86" s="26">
        <f t="shared" si="66"/>
        <v>141.7310297075</v>
      </c>
      <c r="AG86" s="26">
        <f t="shared" si="66"/>
        <v>148.31063544374999</v>
      </c>
      <c r="AH86" s="26">
        <f t="shared" si="66"/>
        <v>159.07230342500003</v>
      </c>
      <c r="AJ86" s="13">
        <v>73.52</v>
      </c>
      <c r="AK86" s="13">
        <v>144.07</v>
      </c>
      <c r="AL86" s="13">
        <v>122.843</v>
      </c>
      <c r="AM86" s="13">
        <v>133.79499999999999</v>
      </c>
      <c r="AN86" s="13">
        <v>113.012</v>
      </c>
      <c r="AO86" s="26">
        <f>AD86</f>
        <v>139.4221325</v>
      </c>
      <c r="AP86" s="26">
        <f>AH86</f>
        <v>159.07230342500003</v>
      </c>
      <c r="AQ86" s="26">
        <f>(AQ15/4)*AQ145</f>
        <v>166.25741489402813</v>
      </c>
      <c r="AR86" s="26">
        <f>(AR15/4)*AR145</f>
        <v>185.67987918996425</v>
      </c>
      <c r="AS86" s="26">
        <f>(AS15/4)*AS145</f>
        <v>204.51984282771903</v>
      </c>
    </row>
    <row r="87" spans="2:45" x14ac:dyDescent="0.25">
      <c r="B87" s="6" t="s">
        <v>106</v>
      </c>
      <c r="G87" s="10">
        <f t="shared" ref="G87:AH87" si="67">G83+G84+G85+G86</f>
        <v>2010.1869999999999</v>
      </c>
      <c r="H87" s="10">
        <f t="shared" si="67"/>
        <v>1995.1689999999999</v>
      </c>
      <c r="I87" s="10">
        <f t="shared" si="67"/>
        <v>1636.9700000000003</v>
      </c>
      <c r="J87" s="10">
        <f t="shared" si="67"/>
        <v>2151.11</v>
      </c>
      <c r="K87" s="10">
        <f t="shared" si="67"/>
        <v>2224.1970000000001</v>
      </c>
      <c r="L87" s="10">
        <f t="shared" si="67"/>
        <v>2157.7510000000002</v>
      </c>
      <c r="M87" s="10">
        <f t="shared" si="67"/>
        <v>2084.4</v>
      </c>
      <c r="N87" s="10">
        <f t="shared" si="67"/>
        <v>2364.6400000000003</v>
      </c>
      <c r="O87" s="10">
        <f t="shared" si="67"/>
        <v>2343.3619999999996</v>
      </c>
      <c r="P87" s="10">
        <f t="shared" si="67"/>
        <v>2394.364</v>
      </c>
      <c r="Q87" s="10">
        <f t="shared" si="67"/>
        <v>2232.665</v>
      </c>
      <c r="R87" s="10">
        <f t="shared" si="67"/>
        <v>2324.8909999999996</v>
      </c>
      <c r="S87" s="10">
        <f t="shared" si="67"/>
        <v>1941.2380000000001</v>
      </c>
      <c r="T87" s="10">
        <f t="shared" si="67"/>
        <v>1984.0660000000003</v>
      </c>
      <c r="U87" s="10">
        <f t="shared" si="67"/>
        <v>2116.3679999999999</v>
      </c>
      <c r="V87" s="10">
        <f t="shared" si="67"/>
        <v>2225.3510000000001</v>
      </c>
      <c r="W87" s="10">
        <f t="shared" si="67"/>
        <v>2238.6420000000003</v>
      </c>
      <c r="X87" s="10">
        <f t="shared" si="67"/>
        <v>2407.7759999999998</v>
      </c>
      <c r="Y87" s="10">
        <f t="shared" si="67"/>
        <v>2622.5600000000004</v>
      </c>
      <c r="Z87" s="10">
        <f t="shared" si="67"/>
        <v>2812.4630000000002</v>
      </c>
      <c r="AA87" s="10">
        <f t="shared" si="67"/>
        <v>2923.3310000000001</v>
      </c>
      <c r="AB87" s="10">
        <f t="shared" si="67"/>
        <v>3058.4915872400002</v>
      </c>
      <c r="AC87" s="10">
        <f t="shared" si="67"/>
        <v>3272.4269921881996</v>
      </c>
      <c r="AD87" s="10">
        <f t="shared" si="67"/>
        <v>2972.1874312955838</v>
      </c>
      <c r="AE87" s="10">
        <f t="shared" si="67"/>
        <v>3082.0292656153083</v>
      </c>
      <c r="AF87" s="10">
        <f t="shared" si="67"/>
        <v>3230.3603678962681</v>
      </c>
      <c r="AG87" s="10">
        <f t="shared" si="67"/>
        <v>3451.1538386687494</v>
      </c>
      <c r="AH87" s="10">
        <f t="shared" si="67"/>
        <v>3705.2254717827172</v>
      </c>
      <c r="AJ87" s="10">
        <f>AJ83+AJ84+AJ85+AJ86</f>
        <v>2151.11</v>
      </c>
      <c r="AK87" s="10">
        <f>AK83+AK84+AK85+AK86</f>
        <v>2364.6400000000003</v>
      </c>
      <c r="AL87" s="10">
        <f>AL83+AL84+AL85+AL86</f>
        <v>2324.8909999999996</v>
      </c>
      <c r="AM87" s="10">
        <f>AM83+AM84+AM85+AM86</f>
        <v>2225.3510000000001</v>
      </c>
      <c r="AN87" s="10">
        <f>AN83+AN84+AN85+AN86</f>
        <v>2812.4630000000002</v>
      </c>
      <c r="AO87" s="25">
        <f>AD87</f>
        <v>2972.1874312955838</v>
      </c>
      <c r="AP87" s="25">
        <f>AH87</f>
        <v>3705.2254717827172</v>
      </c>
      <c r="AQ87" s="10">
        <f>AQ83+AQ84+AQ85+AQ86</f>
        <v>4442.0188771604044</v>
      </c>
      <c r="AR87" s="10">
        <f>AR83+AR84+AR85+AR86</f>
        <v>5352.5242048837517</v>
      </c>
      <c r="AS87" s="10">
        <f>AS83+AS84+AS85+AS86</f>
        <v>6339.3267464915207</v>
      </c>
    </row>
    <row r="88" spans="2:45" x14ac:dyDescent="0.25">
      <c r="D88" s="3" t="s">
        <v>107</v>
      </c>
      <c r="G88" s="11">
        <f>IF(_reported!G16="","",G87-_reported!G16)</f>
        <v>0</v>
      </c>
      <c r="H88" s="11">
        <f>IF(_reported!H16="","",H87-_reported!H16)</f>
        <v>-2.2737367544323206E-13</v>
      </c>
      <c r="I88" s="11">
        <f>IF(_reported!I16="","",I87-_reported!I16)</f>
        <v>2.2737367544323206E-13</v>
      </c>
      <c r="J88" s="11">
        <f>IF(_reported!J16="","",J87-_reported!J16)</f>
        <v>0</v>
      </c>
      <c r="K88" s="11">
        <f>IF(_reported!K16="","",K87-_reported!K16)</f>
        <v>0</v>
      </c>
      <c r="L88" s="11">
        <f>IF(_reported!L16="","",L87-_reported!L16)</f>
        <v>0</v>
      </c>
      <c r="M88" s="11">
        <f>IF(_reported!M16="","",M87-_reported!M16)</f>
        <v>0</v>
      </c>
      <c r="N88" s="11">
        <f>IF(_reported!N16="","",N87-_reported!N16)</f>
        <v>4.5474735088646412E-13</v>
      </c>
      <c r="O88" s="11">
        <f>IF(_reported!O16="","",O87-_reported!O16)</f>
        <v>-4.5474735088646412E-13</v>
      </c>
      <c r="P88" s="11">
        <f>IF(_reported!P16="","",P87-_reported!P16)</f>
        <v>0</v>
      </c>
      <c r="Q88" s="11">
        <f>IF(_reported!Q16="","",Q87-_reported!Q16)</f>
        <v>0</v>
      </c>
      <c r="R88" s="11">
        <f>IF(_reported!R16="","",R87-_reported!R16)</f>
        <v>-4.5474735088646412E-13</v>
      </c>
      <c r="S88" s="11">
        <f>IF(_reported!S16="","",S87-_reported!S16)</f>
        <v>0</v>
      </c>
      <c r="T88" s="11">
        <f>IF(_reported!T16="","",T87-_reported!T16)</f>
        <v>2.2737367544323206E-13</v>
      </c>
      <c r="U88" s="11">
        <f>IF(_reported!U16="","",U87-_reported!U16)</f>
        <v>0</v>
      </c>
      <c r="V88" s="11">
        <f>IF(_reported!V16="","",V87-_reported!V16)</f>
        <v>0</v>
      </c>
      <c r="W88" s="11">
        <f>IF(_reported!W16="","",W87-_reported!W16)</f>
        <v>4.5474735088646412E-13</v>
      </c>
      <c r="X88" s="11">
        <f>IF(_reported!X16="","",X87-_reported!X16)</f>
        <v>0</v>
      </c>
      <c r="Y88" s="11">
        <f>IF(_reported!Y16="","",Y87-_reported!Y16)</f>
        <v>4.5474735088646412E-13</v>
      </c>
      <c r="Z88" s="11">
        <f>IF(_reported!Z16="","",Z87-_reported!Z16)</f>
        <v>0</v>
      </c>
      <c r="AA88" s="11">
        <f>IF(_reported!AA16="","",AA87-_reported!AA16)</f>
        <v>0</v>
      </c>
      <c r="AJ88" s="11">
        <f>IF(_reported!AJ16="","",AJ87-_reported!AJ16)</f>
        <v>0</v>
      </c>
      <c r="AK88" s="11">
        <f>IF(_reported!AK16="","",AK87-_reported!AK16)</f>
        <v>4.5474735088646412E-13</v>
      </c>
      <c r="AL88" s="11">
        <f>IF(_reported!AL16="","",AL87-_reported!AL16)</f>
        <v>-4.5474735088646412E-13</v>
      </c>
      <c r="AM88" s="11">
        <f>IF(_reported!AM16="","",AM87-_reported!AM16)</f>
        <v>0</v>
      </c>
      <c r="AN88" s="11">
        <f>IF(_reported!AN16="","",AN87-_reported!AN16)</f>
        <v>0</v>
      </c>
    </row>
    <row r="90" spans="2:45" x14ac:dyDescent="0.25">
      <c r="C90" s="8" t="s">
        <v>108</v>
      </c>
      <c r="G90" s="9">
        <v>97.596999999999994</v>
      </c>
      <c r="H90" s="9">
        <v>95.947999999999993</v>
      </c>
      <c r="I90" s="9">
        <v>98.688000000000002</v>
      </c>
      <c r="J90" s="9">
        <v>106.10599999999999</v>
      </c>
      <c r="K90" s="9">
        <v>110.17</v>
      </c>
      <c r="L90" s="9">
        <v>112.489</v>
      </c>
      <c r="M90" s="9">
        <v>112.458</v>
      </c>
      <c r="N90" s="9">
        <v>121.863</v>
      </c>
      <c r="O90" s="9">
        <v>129.05000000000001</v>
      </c>
      <c r="P90" s="9">
        <v>135.387</v>
      </c>
      <c r="Q90" s="9">
        <v>140.80699999999999</v>
      </c>
      <c r="R90" s="9">
        <v>140.887</v>
      </c>
      <c r="S90" s="9">
        <v>122.783</v>
      </c>
      <c r="T90" s="9">
        <v>112.08</v>
      </c>
      <c r="U90" s="9">
        <v>108.08499999999999</v>
      </c>
      <c r="V90" s="9">
        <v>98.819000000000003</v>
      </c>
      <c r="W90" s="9">
        <v>89.971999999999994</v>
      </c>
      <c r="X90" s="9">
        <v>82.426000000000002</v>
      </c>
      <c r="Y90" s="9">
        <v>76.626000000000005</v>
      </c>
      <c r="Z90" s="9">
        <v>68.289000000000001</v>
      </c>
      <c r="AA90" s="9">
        <v>54.314</v>
      </c>
      <c r="AB90" s="24">
        <f t="shared" ref="AB90:AH90" si="68">AA90-AB176-AA90*AB151</f>
        <v>52.35025564</v>
      </c>
      <c r="AC90" s="24">
        <f t="shared" si="68"/>
        <v>50.780228256800001</v>
      </c>
      <c r="AD90" s="24">
        <f t="shared" si="68"/>
        <v>49.755683883415998</v>
      </c>
      <c r="AE90" s="24">
        <f t="shared" si="68"/>
        <v>48.827239178571922</v>
      </c>
      <c r="AF90" s="24">
        <f t="shared" si="68"/>
        <v>48.148939273657575</v>
      </c>
      <c r="AG90" s="24">
        <f t="shared" si="68"/>
        <v>47.822002585832088</v>
      </c>
      <c r="AH90" s="24">
        <f t="shared" si="68"/>
        <v>47.968034386673921</v>
      </c>
      <c r="AJ90" s="9">
        <v>106.10599999999999</v>
      </c>
      <c r="AK90" s="9">
        <v>121.863</v>
      </c>
      <c r="AL90" s="9">
        <v>140.887</v>
      </c>
      <c r="AM90" s="9">
        <v>98.819000000000003</v>
      </c>
      <c r="AN90" s="9">
        <v>68.289000000000001</v>
      </c>
      <c r="AO90" s="24">
        <f>AD90</f>
        <v>49.755683883415998</v>
      </c>
      <c r="AP90" s="24">
        <f>AH90</f>
        <v>47.968034386673921</v>
      </c>
      <c r="AQ90" s="24">
        <f>AP90-AQ176-AP90*AQ151</f>
        <v>57.082764965619816</v>
      </c>
      <c r="AR90" s="24">
        <f>AQ90-AR176-AQ90*AR151</f>
        <v>68.758540484532631</v>
      </c>
      <c r="AS90" s="24">
        <f>AR90-AS176-AR90*AS151</f>
        <v>79.147763303950995</v>
      </c>
    </row>
    <row r="91" spans="2:45" x14ac:dyDescent="0.25">
      <c r="C91" s="8" t="s">
        <v>109</v>
      </c>
      <c r="G91" s="13">
        <v>306.16000000000003</v>
      </c>
      <c r="H91" s="13">
        <v>342.13400000000001</v>
      </c>
      <c r="I91" s="13">
        <v>638.86800000000005</v>
      </c>
      <c r="J91" s="13">
        <v>1620.127</v>
      </c>
      <c r="K91" s="13">
        <v>1657.817</v>
      </c>
      <c r="L91" s="13">
        <v>1657.92</v>
      </c>
      <c r="M91" s="13">
        <v>1657.8630000000001</v>
      </c>
      <c r="N91" s="13">
        <v>3200.9549999999999</v>
      </c>
      <c r="O91" s="13">
        <v>3200.9549999999999</v>
      </c>
      <c r="P91" s="13">
        <v>3200.9549999999999</v>
      </c>
      <c r="Q91" s="13">
        <v>3202.116</v>
      </c>
      <c r="R91" s="13">
        <v>3166.3040000000001</v>
      </c>
      <c r="S91" s="13">
        <v>3166.3040000000001</v>
      </c>
      <c r="T91" s="13">
        <v>3166.3040000000001</v>
      </c>
      <c r="U91" s="13">
        <v>3166.3040000000001</v>
      </c>
      <c r="V91" s="13">
        <v>3166.3040000000001</v>
      </c>
      <c r="W91" s="13">
        <v>3166.3040000000001</v>
      </c>
      <c r="X91" s="13">
        <v>3166.3040000000001</v>
      </c>
      <c r="Y91" s="13">
        <v>3166.3040000000001</v>
      </c>
      <c r="Z91" s="13">
        <v>3166.3040000000001</v>
      </c>
      <c r="AA91" s="13">
        <v>3166.3040000000001</v>
      </c>
      <c r="AB91" s="26">
        <f t="shared" ref="AB91:AH91" si="69">AA91</f>
        <v>3166.3040000000001</v>
      </c>
      <c r="AC91" s="26">
        <f t="shared" si="69"/>
        <v>3166.3040000000001</v>
      </c>
      <c r="AD91" s="26">
        <f t="shared" si="69"/>
        <v>3166.3040000000001</v>
      </c>
      <c r="AE91" s="26">
        <f t="shared" si="69"/>
        <v>3166.3040000000001</v>
      </c>
      <c r="AF91" s="26">
        <f t="shared" si="69"/>
        <v>3166.3040000000001</v>
      </c>
      <c r="AG91" s="26">
        <f t="shared" si="69"/>
        <v>3166.3040000000001</v>
      </c>
      <c r="AH91" s="26">
        <f t="shared" si="69"/>
        <v>3166.3040000000001</v>
      </c>
      <c r="AJ91" s="13">
        <v>1620.127</v>
      </c>
      <c r="AK91" s="13">
        <v>3200.9549999999999</v>
      </c>
      <c r="AL91" s="13">
        <v>3166.3040000000001</v>
      </c>
      <c r="AM91" s="13">
        <v>3166.3040000000001</v>
      </c>
      <c r="AN91" s="13">
        <v>3166.3040000000001</v>
      </c>
      <c r="AO91" s="26">
        <f>AD91</f>
        <v>3166.3040000000001</v>
      </c>
      <c r="AP91" s="26">
        <f>AH91</f>
        <v>3166.3040000000001</v>
      </c>
      <c r="AQ91" s="26">
        <f>AP91</f>
        <v>3166.3040000000001</v>
      </c>
      <c r="AR91" s="26">
        <f>AQ91</f>
        <v>3166.3040000000001</v>
      </c>
      <c r="AS91" s="26">
        <f>AR91</f>
        <v>3166.3040000000001</v>
      </c>
    </row>
    <row r="92" spans="2:45" x14ac:dyDescent="0.25">
      <c r="C92" s="8" t="s">
        <v>110</v>
      </c>
      <c r="G92" s="13">
        <v>57.94</v>
      </c>
      <c r="H92" s="13">
        <v>65.700999999999993</v>
      </c>
      <c r="I92" s="13">
        <v>131.92699999999999</v>
      </c>
      <c r="J92" s="13">
        <v>814.38599999999997</v>
      </c>
      <c r="K92" s="13">
        <v>789.14400000000001</v>
      </c>
      <c r="L92" s="13">
        <v>758.10900000000004</v>
      </c>
      <c r="M92" s="13">
        <v>724.92600000000004</v>
      </c>
      <c r="N92" s="13">
        <v>1922.2339999999999</v>
      </c>
      <c r="O92" s="13">
        <v>1824.3130000000001</v>
      </c>
      <c r="P92" s="13">
        <v>1725.4380000000001</v>
      </c>
      <c r="Q92" s="13">
        <v>1626.3920000000001</v>
      </c>
      <c r="R92" s="13">
        <v>1406.7449999999999</v>
      </c>
      <c r="S92" s="13">
        <v>1318.787</v>
      </c>
      <c r="T92" s="13">
        <v>1230.7159999999999</v>
      </c>
      <c r="U92" s="13">
        <v>1154.6990000000001</v>
      </c>
      <c r="V92" s="13">
        <v>1066.2349999999999</v>
      </c>
      <c r="W92" s="13">
        <v>980.58399999999995</v>
      </c>
      <c r="X92" s="13">
        <v>894.36699999999996</v>
      </c>
      <c r="Y92" s="13">
        <v>769.02200000000005</v>
      </c>
      <c r="Z92" s="13">
        <v>650.54399999999998</v>
      </c>
      <c r="AA92" s="13">
        <v>262.62400000000002</v>
      </c>
      <c r="AB92" s="26">
        <f t="shared" ref="AB92:AH92" si="70">AA92*(1-AB152)</f>
        <v>182.52368000000004</v>
      </c>
      <c r="AC92" s="26">
        <f t="shared" si="70"/>
        <v>102.21326080000003</v>
      </c>
      <c r="AD92" s="26">
        <f t="shared" si="70"/>
        <v>48.040232576000008</v>
      </c>
      <c r="AE92" s="26">
        <f t="shared" si="70"/>
        <v>41.795002341120004</v>
      </c>
      <c r="AF92" s="26">
        <f t="shared" si="70"/>
        <v>36.361652036774402</v>
      </c>
      <c r="AG92" s="26">
        <f t="shared" si="70"/>
        <v>31.634637271993729</v>
      </c>
      <c r="AH92" s="26">
        <f t="shared" si="70"/>
        <v>27.522134426634544</v>
      </c>
      <c r="AJ92" s="13">
        <v>814.38599999999997</v>
      </c>
      <c r="AK92" s="13">
        <v>1922.2339999999999</v>
      </c>
      <c r="AL92" s="13">
        <v>1406.7449999999999</v>
      </c>
      <c r="AM92" s="13">
        <v>1066.2349999999999</v>
      </c>
      <c r="AN92" s="13">
        <v>650.54399999999998</v>
      </c>
      <c r="AO92" s="26">
        <f>AD92</f>
        <v>48.040232576000008</v>
      </c>
      <c r="AP92" s="26">
        <f>AH92</f>
        <v>27.522134426634544</v>
      </c>
      <c r="AQ92" s="26">
        <f>AP92*(1-AQ152)</f>
        <v>16.513280655980726</v>
      </c>
      <c r="AR92" s="26">
        <f>AQ92*(1-AR152)</f>
        <v>9.9079683935884351</v>
      </c>
      <c r="AS92" s="26">
        <f>AR92*(1-AS152)</f>
        <v>5.9447810361530609</v>
      </c>
    </row>
    <row r="93" spans="2:45" x14ac:dyDescent="0.25">
      <c r="C93" s="8" t="s">
        <v>111</v>
      </c>
      <c r="G93" s="13">
        <v>178.55799999999999</v>
      </c>
      <c r="H93" s="13">
        <v>162.78</v>
      </c>
      <c r="I93" s="13">
        <v>171.82400000000001</v>
      </c>
      <c r="J93" s="13">
        <v>149.61699999999999</v>
      </c>
      <c r="K93" s="13">
        <v>165.33199999999999</v>
      </c>
      <c r="L93" s="13">
        <v>153.90700000000001</v>
      </c>
      <c r="M93" s="13">
        <v>147.51400000000001</v>
      </c>
      <c r="N93" s="13">
        <v>224.29300000000001</v>
      </c>
      <c r="O93" s="13">
        <v>237.053</v>
      </c>
      <c r="P93" s="13">
        <v>230.702</v>
      </c>
      <c r="Q93" s="13">
        <v>223.703</v>
      </c>
      <c r="R93" s="13">
        <v>204.614</v>
      </c>
      <c r="S93" s="13">
        <v>204.15100000000001</v>
      </c>
      <c r="T93" s="13">
        <v>190.56800000000001</v>
      </c>
      <c r="U93" s="13">
        <v>180.399</v>
      </c>
      <c r="V93" s="13">
        <v>180.69800000000001</v>
      </c>
      <c r="W93" s="13">
        <v>170.453</v>
      </c>
      <c r="X93" s="13">
        <v>165.55099999999999</v>
      </c>
      <c r="Y93" s="13">
        <v>148.785</v>
      </c>
      <c r="Z93" s="13">
        <v>140.006</v>
      </c>
      <c r="AA93" s="13">
        <v>115.16800000000001</v>
      </c>
      <c r="AB93" s="26">
        <f t="shared" ref="AB93:AH93" si="71">AA93</f>
        <v>115.16800000000001</v>
      </c>
      <c r="AC93" s="26">
        <f t="shared" si="71"/>
        <v>115.16800000000001</v>
      </c>
      <c r="AD93" s="26">
        <f t="shared" si="71"/>
        <v>115.16800000000001</v>
      </c>
      <c r="AE93" s="26">
        <f t="shared" si="71"/>
        <v>115.16800000000001</v>
      </c>
      <c r="AF93" s="26">
        <f t="shared" si="71"/>
        <v>115.16800000000001</v>
      </c>
      <c r="AG93" s="26">
        <f t="shared" si="71"/>
        <v>115.16800000000001</v>
      </c>
      <c r="AH93" s="26">
        <f t="shared" si="71"/>
        <v>115.16800000000001</v>
      </c>
      <c r="AJ93" s="13">
        <v>149.61699999999999</v>
      </c>
      <c r="AK93" s="13">
        <v>224.29300000000001</v>
      </c>
      <c r="AL93" s="13">
        <v>204.614</v>
      </c>
      <c r="AM93" s="13">
        <v>180.69800000000001</v>
      </c>
      <c r="AN93" s="13">
        <v>140.006</v>
      </c>
      <c r="AO93" s="26">
        <f>AD93</f>
        <v>115.16800000000001</v>
      </c>
      <c r="AP93" s="26">
        <f>AH93</f>
        <v>115.16800000000001</v>
      </c>
      <c r="AQ93" s="26">
        <f>AP93</f>
        <v>115.16800000000001</v>
      </c>
      <c r="AR93" s="26">
        <f>AQ93</f>
        <v>115.16800000000001</v>
      </c>
      <c r="AS93" s="26">
        <f>AR93</f>
        <v>115.16800000000001</v>
      </c>
    </row>
    <row r="94" spans="2:45" x14ac:dyDescent="0.25">
      <c r="B94" s="6" t="s">
        <v>112</v>
      </c>
      <c r="G94" s="10">
        <f t="shared" ref="G94:AH94" si="72">G87+G90+G91+G92+G93</f>
        <v>2650.442</v>
      </c>
      <c r="H94" s="10">
        <f t="shared" si="72"/>
        <v>2661.732</v>
      </c>
      <c r="I94" s="10">
        <f t="shared" si="72"/>
        <v>2678.2770000000005</v>
      </c>
      <c r="J94" s="10">
        <f t="shared" si="72"/>
        <v>4841.3460000000005</v>
      </c>
      <c r="K94" s="10">
        <f t="shared" si="72"/>
        <v>4946.6600000000008</v>
      </c>
      <c r="L94" s="10">
        <f t="shared" si="72"/>
        <v>4840.1760000000004</v>
      </c>
      <c r="M94" s="10">
        <f t="shared" si="72"/>
        <v>4727.161000000001</v>
      </c>
      <c r="N94" s="10">
        <f t="shared" si="72"/>
        <v>7833.9850000000006</v>
      </c>
      <c r="O94" s="10">
        <f t="shared" si="72"/>
        <v>7734.7330000000002</v>
      </c>
      <c r="P94" s="10">
        <f t="shared" si="72"/>
        <v>7686.8460000000005</v>
      </c>
      <c r="Q94" s="10">
        <f t="shared" si="72"/>
        <v>7425.683</v>
      </c>
      <c r="R94" s="10">
        <f t="shared" si="72"/>
        <v>7243.4409999999998</v>
      </c>
      <c r="S94" s="10">
        <f t="shared" si="72"/>
        <v>6753.2630000000008</v>
      </c>
      <c r="T94" s="10">
        <f t="shared" si="72"/>
        <v>6683.7340000000013</v>
      </c>
      <c r="U94" s="10">
        <f t="shared" si="72"/>
        <v>6725.8550000000005</v>
      </c>
      <c r="V94" s="10">
        <f t="shared" si="72"/>
        <v>6737.4070000000002</v>
      </c>
      <c r="W94" s="10">
        <f t="shared" si="72"/>
        <v>6645.9550000000008</v>
      </c>
      <c r="X94" s="10">
        <f t="shared" si="72"/>
        <v>6716.424</v>
      </c>
      <c r="Y94" s="10">
        <f t="shared" si="72"/>
        <v>6783.2970000000005</v>
      </c>
      <c r="Z94" s="10">
        <f t="shared" si="72"/>
        <v>6837.6060000000007</v>
      </c>
      <c r="AA94" s="10">
        <f t="shared" si="72"/>
        <v>6521.741</v>
      </c>
      <c r="AB94" s="10">
        <f t="shared" si="72"/>
        <v>6574.8375228799996</v>
      </c>
      <c r="AC94" s="10">
        <f t="shared" si="72"/>
        <v>6706.8924812449995</v>
      </c>
      <c r="AD94" s="10">
        <f t="shared" si="72"/>
        <v>6351.4553477549989</v>
      </c>
      <c r="AE94" s="10">
        <f t="shared" si="72"/>
        <v>6454.1235071350002</v>
      </c>
      <c r="AF94" s="10">
        <f t="shared" si="72"/>
        <v>6596.3429592066996</v>
      </c>
      <c r="AG94" s="10">
        <f t="shared" si="72"/>
        <v>6812.082478526575</v>
      </c>
      <c r="AH94" s="10">
        <f t="shared" si="72"/>
        <v>7062.1876405960256</v>
      </c>
      <c r="AJ94" s="10">
        <f>AJ87+AJ90+AJ91+AJ92+AJ93</f>
        <v>4841.3460000000005</v>
      </c>
      <c r="AK94" s="10">
        <f>AK87+AK90+AK91+AK92+AK93</f>
        <v>7833.9850000000006</v>
      </c>
      <c r="AL94" s="10">
        <f>AL87+AL90+AL91+AL92+AL93</f>
        <v>7243.4409999999998</v>
      </c>
      <c r="AM94" s="10">
        <f>AM87+AM90+AM91+AM92+AM93</f>
        <v>6737.4070000000002</v>
      </c>
      <c r="AN94" s="10">
        <f>AN87+AN90+AN91+AN92+AN93</f>
        <v>6837.6060000000007</v>
      </c>
      <c r="AO94" s="25">
        <f>AD94</f>
        <v>6351.4553477549989</v>
      </c>
      <c r="AP94" s="25">
        <f>AH94</f>
        <v>7062.1876405960256</v>
      </c>
      <c r="AQ94" s="10">
        <f>AQ87+AQ90+AQ91+AQ92+AQ93</f>
        <v>7797.086922782004</v>
      </c>
      <c r="AR94" s="10">
        <f>AR87+AR90+AR91+AR92+AR93</f>
        <v>8712.6627137618725</v>
      </c>
      <c r="AS94" s="10">
        <f>AS87+AS90+AS91+AS92+AS93</f>
        <v>9705.8912908316252</v>
      </c>
    </row>
    <row r="95" spans="2:45" x14ac:dyDescent="0.25">
      <c r="D95" s="3" t="s">
        <v>113</v>
      </c>
      <c r="G95" s="11">
        <f>IF(_reported!G17="","",G94-_reported!G17)</f>
        <v>0</v>
      </c>
      <c r="H95" s="11">
        <f>IF(_reported!H17="","",H94-_reported!H17)</f>
        <v>0</v>
      </c>
      <c r="I95" s="11">
        <f>IF(_reported!I17="","",I94-_reported!I17)</f>
        <v>4.5474735088646412E-13</v>
      </c>
      <c r="J95" s="11">
        <f>IF(_reported!J17="","",J94-_reported!J17)</f>
        <v>9.0949470177292824E-13</v>
      </c>
      <c r="K95" s="11">
        <f>IF(_reported!K17="","",K94-_reported!K17)</f>
        <v>9.0949470177292824E-13</v>
      </c>
      <c r="L95" s="11">
        <f>IF(_reported!L17="","",L94-_reported!L17)</f>
        <v>0</v>
      </c>
      <c r="M95" s="11">
        <f>IF(_reported!M17="","",M94-_reported!M17)</f>
        <v>9.0949470177292824E-13</v>
      </c>
      <c r="N95" s="11">
        <f>IF(_reported!N17="","",N94-_reported!N17)</f>
        <v>9.0949470177292824E-13</v>
      </c>
      <c r="O95" s="11">
        <f>IF(_reported!O17="","",O94-_reported!O17)</f>
        <v>0</v>
      </c>
      <c r="P95" s="11">
        <f>IF(_reported!P17="","",P94-_reported!P17)</f>
        <v>9.0949470177292824E-13</v>
      </c>
      <c r="Q95" s="11">
        <f>IF(_reported!Q17="","",Q94-_reported!Q17)</f>
        <v>0</v>
      </c>
      <c r="R95" s="11">
        <f>IF(_reported!R17="","",R94-_reported!R17)</f>
        <v>0</v>
      </c>
      <c r="S95" s="11">
        <f>IF(_reported!S17="","",S94-_reported!S17)</f>
        <v>9.0949470177292824E-13</v>
      </c>
      <c r="T95" s="11">
        <f>IF(_reported!T17="","",T94-_reported!T17)</f>
        <v>9.0949470177292824E-13</v>
      </c>
      <c r="U95" s="11">
        <f>IF(_reported!U17="","",U94-_reported!U17)</f>
        <v>9.0949470177292824E-13</v>
      </c>
      <c r="V95" s="11">
        <f>IF(_reported!V17="","",V94-_reported!V17)</f>
        <v>0</v>
      </c>
      <c r="W95" s="11">
        <f>IF(_reported!W17="","",W94-_reported!W17)</f>
        <v>9.0949470177292824E-13</v>
      </c>
      <c r="X95" s="11">
        <f>IF(_reported!X17="","",X94-_reported!X17)</f>
        <v>0</v>
      </c>
      <c r="Y95" s="11">
        <f>IF(_reported!Y17="","",Y94-_reported!Y17)</f>
        <v>9.0949470177292824E-13</v>
      </c>
      <c r="Z95" s="11">
        <f>IF(_reported!Z17="","",Z94-_reported!Z17)</f>
        <v>9.0949470177292824E-13</v>
      </c>
      <c r="AA95" s="11">
        <f>IF(_reported!AA17="","",AA94-_reported!AA17)</f>
        <v>0</v>
      </c>
      <c r="AJ95" s="11">
        <f>IF(_reported!AJ17="","",AJ94-_reported!AJ17)</f>
        <v>9.0949470177292824E-13</v>
      </c>
      <c r="AK95" s="11">
        <f>IF(_reported!AK17="","",AK94-_reported!AK17)</f>
        <v>9.0949470177292824E-13</v>
      </c>
      <c r="AL95" s="11">
        <f>IF(_reported!AL17="","",AL94-_reported!AL17)</f>
        <v>0</v>
      </c>
      <c r="AM95" s="11">
        <f>IF(_reported!AM17="","",AM94-_reported!AM17)</f>
        <v>0</v>
      </c>
      <c r="AN95" s="11">
        <f>IF(_reported!AN17="","",AN94-_reported!AN17)</f>
        <v>9.0949470177292824E-13</v>
      </c>
    </row>
    <row r="97" spans="2:45" x14ac:dyDescent="0.25">
      <c r="C97" s="8" t="s">
        <v>114</v>
      </c>
      <c r="G97" s="9">
        <v>15.958</v>
      </c>
      <c r="H97" s="9">
        <v>8.3059999999999992</v>
      </c>
      <c r="I97" s="9">
        <v>10.587</v>
      </c>
      <c r="J97" s="9">
        <v>14.009</v>
      </c>
      <c r="K97" s="9">
        <v>13.005000000000001</v>
      </c>
      <c r="L97" s="9">
        <v>11.632999999999999</v>
      </c>
      <c r="M97" s="9">
        <v>14.182</v>
      </c>
      <c r="N97" s="9">
        <v>20.221</v>
      </c>
      <c r="O97" s="9">
        <v>28.222000000000001</v>
      </c>
      <c r="P97" s="9">
        <v>18.579999999999998</v>
      </c>
      <c r="Q97" s="9">
        <v>22.166</v>
      </c>
      <c r="R97" s="9">
        <v>14.516999999999999</v>
      </c>
      <c r="S97" s="9">
        <v>18.861999999999998</v>
      </c>
      <c r="T97" s="9">
        <v>12.693</v>
      </c>
      <c r="U97" s="9">
        <v>15.195</v>
      </c>
      <c r="V97" s="9">
        <v>13.948</v>
      </c>
      <c r="W97" s="9">
        <v>16.538</v>
      </c>
      <c r="X97" s="9">
        <v>12.247999999999999</v>
      </c>
      <c r="Y97" s="9">
        <v>20.006</v>
      </c>
      <c r="Z97" s="9">
        <v>13.981</v>
      </c>
      <c r="AA97" s="9">
        <v>8.6479999999999997</v>
      </c>
      <c r="AB97" s="24">
        <f t="shared" ref="AB97:AH97" si="73">AB15*AB146</f>
        <v>10.194151280000002</v>
      </c>
      <c r="AC97" s="24">
        <f t="shared" si="73"/>
        <v>10.4710117</v>
      </c>
      <c r="AD97" s="24">
        <f t="shared" si="73"/>
        <v>11.1537706</v>
      </c>
      <c r="AE97" s="24">
        <f t="shared" si="73"/>
        <v>11.0795884</v>
      </c>
      <c r="AF97" s="24">
        <f t="shared" si="73"/>
        <v>11.3384823766</v>
      </c>
      <c r="AG97" s="24">
        <f t="shared" si="73"/>
        <v>11.864850835499999</v>
      </c>
      <c r="AH97" s="24">
        <f t="shared" si="73"/>
        <v>12.725784274000002</v>
      </c>
      <c r="AJ97" s="9">
        <v>14.009</v>
      </c>
      <c r="AK97" s="9">
        <v>20.221</v>
      </c>
      <c r="AL97" s="9">
        <v>14.516999999999999</v>
      </c>
      <c r="AM97" s="9">
        <v>13.948</v>
      </c>
      <c r="AN97" s="9">
        <v>13.981</v>
      </c>
      <c r="AO97" s="24">
        <f t="shared" ref="AO97:AO102" si="74">AD97</f>
        <v>11.1537706</v>
      </c>
      <c r="AP97" s="24">
        <f t="shared" ref="AP97:AP102" si="75">AH97</f>
        <v>12.725784274000002</v>
      </c>
      <c r="AQ97" s="24">
        <f>(AQ15/4)*AQ146</f>
        <v>13.300593191522252</v>
      </c>
      <c r="AR97" s="24">
        <f>(AR15/4)*AR146</f>
        <v>14.85439033519714</v>
      </c>
      <c r="AS97" s="24">
        <f>(AS15/4)*AS146</f>
        <v>16.361587426217522</v>
      </c>
    </row>
    <row r="98" spans="2:45" x14ac:dyDescent="0.25">
      <c r="C98" s="8" t="s">
        <v>115</v>
      </c>
      <c r="G98" s="13">
        <v>171.6</v>
      </c>
      <c r="H98" s="13">
        <v>203.261</v>
      </c>
      <c r="I98" s="13">
        <v>240.39500000000001</v>
      </c>
      <c r="J98" s="13">
        <v>233.36099999999999</v>
      </c>
      <c r="K98" s="13">
        <v>203.18</v>
      </c>
      <c r="L98" s="13">
        <v>214.21700000000001</v>
      </c>
      <c r="M98" s="13">
        <v>221.93100000000001</v>
      </c>
      <c r="N98" s="13">
        <v>326.339</v>
      </c>
      <c r="O98" s="13">
        <v>321.23399999999998</v>
      </c>
      <c r="P98" s="13">
        <v>295.524</v>
      </c>
      <c r="Q98" s="13">
        <v>305.137</v>
      </c>
      <c r="R98" s="13">
        <v>307.70400000000001</v>
      </c>
      <c r="S98" s="13">
        <v>302.20699999999999</v>
      </c>
      <c r="T98" s="13">
        <v>264.46899999999999</v>
      </c>
      <c r="U98" s="13">
        <v>289.33999999999997</v>
      </c>
      <c r="V98" s="13">
        <v>294.95100000000002</v>
      </c>
      <c r="W98" s="13">
        <v>273.44400000000002</v>
      </c>
      <c r="X98" s="13">
        <v>278.85000000000002</v>
      </c>
      <c r="Y98" s="13">
        <v>299.39400000000001</v>
      </c>
      <c r="Z98" s="13">
        <v>299.541</v>
      </c>
      <c r="AA98" s="13">
        <v>313.15499999999997</v>
      </c>
      <c r="AB98" s="26">
        <f t="shared" ref="AB98:AH98" si="76">AB15*AB147</f>
        <v>305.82453839999999</v>
      </c>
      <c r="AC98" s="26">
        <f t="shared" si="76"/>
        <v>314.13035099999996</v>
      </c>
      <c r="AD98" s="26">
        <f t="shared" si="76"/>
        <v>334.61311799999999</v>
      </c>
      <c r="AE98" s="26">
        <f t="shared" si="76"/>
        <v>332.387652</v>
      </c>
      <c r="AF98" s="26">
        <f t="shared" si="76"/>
        <v>340.15447129799998</v>
      </c>
      <c r="AG98" s="26">
        <f t="shared" si="76"/>
        <v>355.94552506499997</v>
      </c>
      <c r="AH98" s="26">
        <f t="shared" si="76"/>
        <v>381.77352822000006</v>
      </c>
      <c r="AJ98" s="13">
        <v>233.36099999999999</v>
      </c>
      <c r="AK98" s="13">
        <v>326.339</v>
      </c>
      <c r="AL98" s="13">
        <v>307.70400000000001</v>
      </c>
      <c r="AM98" s="13">
        <v>294.95100000000002</v>
      </c>
      <c r="AN98" s="13">
        <v>299.541</v>
      </c>
      <c r="AO98" s="26">
        <f t="shared" si="74"/>
        <v>334.61311799999999</v>
      </c>
      <c r="AP98" s="26">
        <f t="shared" si="75"/>
        <v>381.77352822000006</v>
      </c>
      <c r="AQ98" s="26">
        <f>(AQ15/4)*AQ147</f>
        <v>392.36749914990639</v>
      </c>
      <c r="AR98" s="26">
        <f>(AR15/4)*AR147</f>
        <v>434.4909173045163</v>
      </c>
      <c r="AS98" s="26">
        <f>(AS15/4)*AS147</f>
        <v>474.48603536030811</v>
      </c>
    </row>
    <row r="99" spans="2:45" x14ac:dyDescent="0.25">
      <c r="C99" s="8" t="s">
        <v>116</v>
      </c>
      <c r="G99" s="13">
        <v>186.316</v>
      </c>
      <c r="H99" s="13">
        <v>221.36799999999999</v>
      </c>
      <c r="I99" s="13">
        <v>198.68600000000001</v>
      </c>
      <c r="J99" s="13">
        <v>237.637</v>
      </c>
      <c r="K99" s="13">
        <v>213.857</v>
      </c>
      <c r="L99" s="13">
        <v>197.631</v>
      </c>
      <c r="M99" s="13">
        <v>172.64599999999999</v>
      </c>
      <c r="N99" s="13">
        <v>445.62200000000001</v>
      </c>
      <c r="O99" s="13">
        <v>417.86599999999999</v>
      </c>
      <c r="P99" s="13">
        <v>445.95</v>
      </c>
      <c r="Q99" s="13">
        <v>408.25900000000001</v>
      </c>
      <c r="R99" s="13">
        <v>385.113</v>
      </c>
      <c r="S99" s="13">
        <v>410.67099999999999</v>
      </c>
      <c r="T99" s="13">
        <v>388.25299999999999</v>
      </c>
      <c r="U99" s="13">
        <v>382.55200000000002</v>
      </c>
      <c r="V99" s="13">
        <v>394.28399999999999</v>
      </c>
      <c r="W99" s="13">
        <v>339.12900000000002</v>
      </c>
      <c r="X99" s="13">
        <v>372.71899999999999</v>
      </c>
      <c r="Y99" s="13">
        <v>397.19</v>
      </c>
      <c r="Z99" s="13">
        <v>431.49400000000003</v>
      </c>
      <c r="AA99" s="13">
        <v>393.01600000000002</v>
      </c>
      <c r="AB99" s="26">
        <f t="shared" ref="AB99:AH99" si="77">AB15*AB148</f>
        <v>392.47482428000006</v>
      </c>
      <c r="AC99" s="26">
        <f t="shared" si="77"/>
        <v>397.89844459999995</v>
      </c>
      <c r="AD99" s="26">
        <f t="shared" si="77"/>
        <v>423.8432828</v>
      </c>
      <c r="AE99" s="26">
        <f t="shared" si="77"/>
        <v>415.48456499999998</v>
      </c>
      <c r="AF99" s="26">
        <f t="shared" si="77"/>
        <v>425.1930891225</v>
      </c>
      <c r="AG99" s="26">
        <f t="shared" si="77"/>
        <v>438.99948091349995</v>
      </c>
      <c r="AH99" s="26">
        <f t="shared" si="77"/>
        <v>470.85401813800007</v>
      </c>
      <c r="AJ99" s="13">
        <v>237.637</v>
      </c>
      <c r="AK99" s="13">
        <v>445.62200000000001</v>
      </c>
      <c r="AL99" s="13">
        <v>385.113</v>
      </c>
      <c r="AM99" s="13">
        <v>394.28399999999999</v>
      </c>
      <c r="AN99" s="13">
        <v>431.49400000000003</v>
      </c>
      <c r="AO99" s="26">
        <f t="shared" si="74"/>
        <v>423.8432828</v>
      </c>
      <c r="AP99" s="26">
        <f t="shared" si="75"/>
        <v>470.85401813800007</v>
      </c>
      <c r="AQ99" s="26">
        <f>(AQ15/4)*AQ148</f>
        <v>485.47165149056212</v>
      </c>
      <c r="AR99" s="26">
        <f>(AR15/4)*AR148</f>
        <v>534.75805206709708</v>
      </c>
      <c r="AS99" s="26">
        <f>(AS15/4)*AS148</f>
        <v>580.83635363072199</v>
      </c>
    </row>
    <row r="100" spans="2:45" x14ac:dyDescent="0.25">
      <c r="C100" s="8" t="s">
        <v>117</v>
      </c>
      <c r="G100" s="13">
        <v>116.718</v>
      </c>
      <c r="H100" s="13">
        <v>123.461</v>
      </c>
      <c r="I100" s="13">
        <v>129.29400000000001</v>
      </c>
      <c r="J100" s="13">
        <v>140.52799999999999</v>
      </c>
      <c r="K100" s="13">
        <v>200.21799999999999</v>
      </c>
      <c r="L100" s="13">
        <v>202.99</v>
      </c>
      <c r="M100" s="13">
        <v>202.98400000000001</v>
      </c>
      <c r="N100" s="13">
        <v>218.102</v>
      </c>
      <c r="O100" s="13">
        <v>212.92500000000001</v>
      </c>
      <c r="P100" s="13">
        <v>215.012</v>
      </c>
      <c r="Q100" s="13">
        <v>214.78800000000001</v>
      </c>
      <c r="R100" s="13">
        <v>186.76900000000001</v>
      </c>
      <c r="S100" s="13">
        <v>170.435</v>
      </c>
      <c r="T100" s="13">
        <v>176.12700000000001</v>
      </c>
      <c r="U100" s="13">
        <v>189.81</v>
      </c>
      <c r="V100" s="13">
        <v>186.304</v>
      </c>
      <c r="W100" s="13">
        <v>188.49</v>
      </c>
      <c r="X100" s="13">
        <v>219.44800000000001</v>
      </c>
      <c r="Y100" s="13">
        <v>225.64500000000001</v>
      </c>
      <c r="Z100" s="13">
        <v>224.405</v>
      </c>
      <c r="AA100" s="13">
        <v>229.506</v>
      </c>
      <c r="AB100" s="26">
        <f t="shared" ref="AB100:AH100" si="78">AB15*AB149</f>
        <v>229.36840380000004</v>
      </c>
      <c r="AC100" s="26">
        <f t="shared" si="78"/>
        <v>235.59776324999999</v>
      </c>
      <c r="AD100" s="26">
        <f t="shared" si="78"/>
        <v>250.95983850000002</v>
      </c>
      <c r="AE100" s="26">
        <f t="shared" si="78"/>
        <v>249.290739</v>
      </c>
      <c r="AF100" s="26">
        <f t="shared" si="78"/>
        <v>255.11585347350001</v>
      </c>
      <c r="AG100" s="26">
        <f t="shared" si="78"/>
        <v>266.95914379875001</v>
      </c>
      <c r="AH100" s="26">
        <f t="shared" si="78"/>
        <v>286.33014616500009</v>
      </c>
      <c r="AJ100" s="13">
        <v>140.52799999999999</v>
      </c>
      <c r="AK100" s="13">
        <v>218.102</v>
      </c>
      <c r="AL100" s="13">
        <v>186.76900000000001</v>
      </c>
      <c r="AM100" s="13">
        <v>186.304</v>
      </c>
      <c r="AN100" s="13">
        <v>224.405</v>
      </c>
      <c r="AO100" s="26">
        <f t="shared" si="74"/>
        <v>250.95983850000002</v>
      </c>
      <c r="AP100" s="26">
        <f t="shared" si="75"/>
        <v>286.33014616500009</v>
      </c>
      <c r="AQ100" s="26">
        <f>(AQ15/4)*AQ149</f>
        <v>292.61305021348949</v>
      </c>
      <c r="AR100" s="26">
        <f>(AR15/4)*AR149</f>
        <v>326.79658737433709</v>
      </c>
      <c r="AS100" s="26">
        <f>(AS15/4)*AS149</f>
        <v>359.95492337678547</v>
      </c>
    </row>
    <row r="101" spans="2:45" x14ac:dyDescent="0.25">
      <c r="C101" s="8" t="s">
        <v>118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556.45100000000002</v>
      </c>
      <c r="AA101" s="13">
        <v>556.80999999999995</v>
      </c>
      <c r="AB101" s="26">
        <f>AA101</f>
        <v>556.80999999999995</v>
      </c>
      <c r="AC101" s="26">
        <f>AB101</f>
        <v>556.80999999999995</v>
      </c>
      <c r="AD101" s="28">
        <v>0</v>
      </c>
      <c r="AE101" s="28">
        <v>0</v>
      </c>
      <c r="AF101" s="28">
        <v>0</v>
      </c>
      <c r="AG101" s="28">
        <v>0</v>
      </c>
      <c r="AH101" s="28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556.45100000000002</v>
      </c>
      <c r="AO101" s="26">
        <f t="shared" si="74"/>
        <v>0</v>
      </c>
      <c r="AP101" s="26">
        <f t="shared" si="75"/>
        <v>0</v>
      </c>
      <c r="AQ101" s="28">
        <v>0</v>
      </c>
      <c r="AR101" s="28">
        <v>0</v>
      </c>
      <c r="AS101" s="28">
        <v>0</v>
      </c>
    </row>
    <row r="102" spans="2:45" x14ac:dyDescent="0.25">
      <c r="B102" s="6" t="s">
        <v>119</v>
      </c>
      <c r="G102" s="10">
        <f t="shared" ref="G102:AH102" si="79">G97+G98+G99+G100+G101</f>
        <v>490.59200000000004</v>
      </c>
      <c r="H102" s="10">
        <f t="shared" si="79"/>
        <v>556.39599999999996</v>
      </c>
      <c r="I102" s="10">
        <f t="shared" si="79"/>
        <v>578.96199999999999</v>
      </c>
      <c r="J102" s="10">
        <f t="shared" si="79"/>
        <v>625.53499999999997</v>
      </c>
      <c r="K102" s="10">
        <f t="shared" si="79"/>
        <v>630.26</v>
      </c>
      <c r="L102" s="10">
        <f t="shared" si="79"/>
        <v>626.471</v>
      </c>
      <c r="M102" s="10">
        <f t="shared" si="79"/>
        <v>611.74300000000005</v>
      </c>
      <c r="N102" s="10">
        <f t="shared" si="79"/>
        <v>1010.284</v>
      </c>
      <c r="O102" s="10">
        <f t="shared" si="79"/>
        <v>980.24699999999984</v>
      </c>
      <c r="P102" s="10">
        <f t="shared" si="79"/>
        <v>975.06600000000003</v>
      </c>
      <c r="Q102" s="10">
        <f t="shared" si="79"/>
        <v>950.35</v>
      </c>
      <c r="R102" s="10">
        <f t="shared" si="79"/>
        <v>894.10300000000007</v>
      </c>
      <c r="S102" s="10">
        <f t="shared" si="79"/>
        <v>902.17499999999995</v>
      </c>
      <c r="T102" s="10">
        <f t="shared" si="79"/>
        <v>841.54199999999992</v>
      </c>
      <c r="U102" s="10">
        <f t="shared" si="79"/>
        <v>876.89699999999993</v>
      </c>
      <c r="V102" s="10">
        <f t="shared" si="79"/>
        <v>889.48699999999997</v>
      </c>
      <c r="W102" s="10">
        <f t="shared" si="79"/>
        <v>817.60100000000011</v>
      </c>
      <c r="X102" s="10">
        <f t="shared" si="79"/>
        <v>883.26499999999999</v>
      </c>
      <c r="Y102" s="10">
        <f t="shared" si="79"/>
        <v>942.2349999999999</v>
      </c>
      <c r="Z102" s="10">
        <f t="shared" si="79"/>
        <v>1525.8720000000001</v>
      </c>
      <c r="AA102" s="10">
        <f t="shared" si="79"/>
        <v>1501.1349999999998</v>
      </c>
      <c r="AB102" s="10">
        <f t="shared" si="79"/>
        <v>1494.67191776</v>
      </c>
      <c r="AC102" s="10">
        <f t="shared" si="79"/>
        <v>1514.9075705499999</v>
      </c>
      <c r="AD102" s="10">
        <f t="shared" si="79"/>
        <v>1020.5700098999999</v>
      </c>
      <c r="AE102" s="10">
        <f t="shared" si="79"/>
        <v>1008.2425444</v>
      </c>
      <c r="AF102" s="10">
        <f t="shared" si="79"/>
        <v>1031.8018962706001</v>
      </c>
      <c r="AG102" s="10">
        <f t="shared" si="79"/>
        <v>1073.76900061275</v>
      </c>
      <c r="AH102" s="10">
        <f t="shared" si="79"/>
        <v>1151.6834767970001</v>
      </c>
      <c r="AJ102" s="10">
        <f>AJ97+AJ98+AJ99+AJ100+AJ101</f>
        <v>625.53499999999997</v>
      </c>
      <c r="AK102" s="10">
        <f>AK97+AK98+AK99+AK100+AK101</f>
        <v>1010.284</v>
      </c>
      <c r="AL102" s="10">
        <f>AL97+AL98+AL99+AL100+AL101</f>
        <v>894.10300000000007</v>
      </c>
      <c r="AM102" s="10">
        <f>AM97+AM98+AM99+AM100+AM101</f>
        <v>889.48699999999997</v>
      </c>
      <c r="AN102" s="10">
        <f>AN97+AN98+AN99+AN100+AN101</f>
        <v>1525.8720000000001</v>
      </c>
      <c r="AO102" s="25">
        <f t="shared" si="74"/>
        <v>1020.5700098999999</v>
      </c>
      <c r="AP102" s="25">
        <f t="shared" si="75"/>
        <v>1151.6834767970001</v>
      </c>
      <c r="AQ102" s="10">
        <f>AQ97+AQ98+AQ99+AQ100+AQ101</f>
        <v>1183.7527940454802</v>
      </c>
      <c r="AR102" s="10">
        <f>AR97+AR98+AR99+AR100+AR101</f>
        <v>1310.8999470811477</v>
      </c>
      <c r="AS102" s="10">
        <f>AS97+AS98+AS99+AS100+AS101</f>
        <v>1431.638899794033</v>
      </c>
    </row>
    <row r="103" spans="2:45" x14ac:dyDescent="0.25">
      <c r="D103" s="3" t="s">
        <v>120</v>
      </c>
      <c r="G103" s="11">
        <f>IF(_reported!G18="","",G102-_reported!G18)</f>
        <v>5.6843418860808015E-14</v>
      </c>
      <c r="H103" s="11">
        <f>IF(_reported!H18="","",H102-_reported!H18)</f>
        <v>0</v>
      </c>
      <c r="I103" s="11">
        <f>IF(_reported!I18="","",I102-_reported!I18)</f>
        <v>0</v>
      </c>
      <c r="J103" s="11">
        <f>IF(_reported!J18="","",J102-_reported!J18)</f>
        <v>0</v>
      </c>
      <c r="K103" s="11">
        <f>IF(_reported!K18="","",K102-_reported!K18)</f>
        <v>0</v>
      </c>
      <c r="L103" s="11">
        <f>IF(_reported!L18="","",L102-_reported!L18)</f>
        <v>0</v>
      </c>
      <c r="M103" s="11">
        <f>IF(_reported!M18="","",M102-_reported!M18)</f>
        <v>0</v>
      </c>
      <c r="N103" s="11">
        <f>IF(_reported!N18="","",N102-_reported!N18)</f>
        <v>0</v>
      </c>
      <c r="O103" s="11">
        <f>IF(_reported!O18="","",O102-_reported!O18)</f>
        <v>-1.1368683772161603E-13</v>
      </c>
      <c r="P103" s="11">
        <f>IF(_reported!P18="","",P102-_reported!P18)</f>
        <v>0</v>
      </c>
      <c r="Q103" s="11">
        <f>IF(_reported!Q18="","",Q102-_reported!Q18)</f>
        <v>0</v>
      </c>
      <c r="R103" s="11">
        <f>IF(_reported!R18="","",R102-_reported!R18)</f>
        <v>1.1368683772161603E-13</v>
      </c>
      <c r="S103" s="11">
        <f>IF(_reported!S18="","",S102-_reported!S18)</f>
        <v>0</v>
      </c>
      <c r="T103" s="11">
        <f>IF(_reported!T18="","",T102-_reported!T18)</f>
        <v>-1.1368683772161603E-13</v>
      </c>
      <c r="U103" s="11">
        <f>IF(_reported!U18="","",U102-_reported!U18)</f>
        <v>-1.1368683772161603E-13</v>
      </c>
      <c r="V103" s="11">
        <f>IF(_reported!V18="","",V102-_reported!V18)</f>
        <v>0</v>
      </c>
      <c r="W103" s="11">
        <f>IF(_reported!W18="","",W102-_reported!W18)</f>
        <v>1.1368683772161603E-13</v>
      </c>
      <c r="X103" s="11">
        <f>IF(_reported!X18="","",X102-_reported!X18)</f>
        <v>0</v>
      </c>
      <c r="Y103" s="11">
        <f>IF(_reported!Y18="","",Y102-_reported!Y18)</f>
        <v>-1.1368683772161603E-13</v>
      </c>
      <c r="Z103" s="11">
        <f>IF(_reported!Z18="","",Z102-_reported!Z18)</f>
        <v>0</v>
      </c>
      <c r="AA103" s="11">
        <f>IF(_reported!AA18="","",AA102-_reported!AA18)</f>
        <v>-2.2737367544323206E-13</v>
      </c>
      <c r="AJ103" s="11">
        <f>IF(_reported!AJ18="","",AJ102-_reported!AJ18)</f>
        <v>0</v>
      </c>
      <c r="AK103" s="11">
        <f>IF(_reported!AK18="","",AK102-_reported!AK18)</f>
        <v>0</v>
      </c>
      <c r="AL103" s="11">
        <f>IF(_reported!AL18="","",AL102-_reported!AL18)</f>
        <v>1.1368683772161603E-13</v>
      </c>
      <c r="AM103" s="11">
        <f>IF(_reported!AM18="","",AM102-_reported!AM18)</f>
        <v>0</v>
      </c>
      <c r="AN103" s="11">
        <f>IF(_reported!AN18="","",AN102-_reported!AN18)</f>
        <v>0</v>
      </c>
    </row>
    <row r="105" spans="2:45" x14ac:dyDescent="0.25">
      <c r="C105" s="8" t="s">
        <v>121</v>
      </c>
      <c r="G105" s="9">
        <v>0</v>
      </c>
      <c r="H105" s="9">
        <v>0</v>
      </c>
      <c r="I105" s="9">
        <v>0</v>
      </c>
      <c r="J105" s="9">
        <v>1703.0350000000001</v>
      </c>
      <c r="K105" s="9">
        <v>1704.145</v>
      </c>
      <c r="L105" s="9">
        <v>1705.268</v>
      </c>
      <c r="M105" s="9">
        <v>1706.403</v>
      </c>
      <c r="N105" s="9">
        <v>2707.1709999999998</v>
      </c>
      <c r="O105" s="9">
        <v>2708.3</v>
      </c>
      <c r="P105" s="9">
        <v>2709.442</v>
      </c>
      <c r="Q105" s="9">
        <v>2710.596</v>
      </c>
      <c r="R105" s="9">
        <v>2711.75</v>
      </c>
      <c r="S105" s="9">
        <v>2236.415</v>
      </c>
      <c r="T105" s="9">
        <v>2237.2449999999999</v>
      </c>
      <c r="U105" s="9">
        <v>2238.0830000000001</v>
      </c>
      <c r="V105" s="9">
        <v>2238.922</v>
      </c>
      <c r="W105" s="9">
        <v>2232.143</v>
      </c>
      <c r="X105" s="9">
        <v>2233.2550000000001</v>
      </c>
      <c r="Y105" s="9">
        <v>2234.3069999999998</v>
      </c>
      <c r="Z105" s="9">
        <v>1678.8989999999999</v>
      </c>
      <c r="AA105" s="9">
        <v>1679.56</v>
      </c>
      <c r="AB105" s="24">
        <f t="shared" ref="AB105:AH106" si="80">AA105</f>
        <v>1679.56</v>
      </c>
      <c r="AC105" s="24">
        <f t="shared" si="80"/>
        <v>1679.56</v>
      </c>
      <c r="AD105" s="24">
        <f t="shared" si="80"/>
        <v>1679.56</v>
      </c>
      <c r="AE105" s="24">
        <f t="shared" si="80"/>
        <v>1679.56</v>
      </c>
      <c r="AF105" s="24">
        <f t="shared" si="80"/>
        <v>1679.56</v>
      </c>
      <c r="AG105" s="24">
        <f t="shared" si="80"/>
        <v>1679.56</v>
      </c>
      <c r="AH105" s="24">
        <f t="shared" si="80"/>
        <v>1679.56</v>
      </c>
      <c r="AJ105" s="9">
        <v>1703.0350000000001</v>
      </c>
      <c r="AK105" s="9">
        <v>2707.1709999999998</v>
      </c>
      <c r="AL105" s="9">
        <v>2711.75</v>
      </c>
      <c r="AM105" s="9">
        <v>2238.922</v>
      </c>
      <c r="AN105" s="9">
        <v>1678.8989999999999</v>
      </c>
      <c r="AO105" s="24">
        <f>AD105</f>
        <v>1679.56</v>
      </c>
      <c r="AP105" s="24">
        <f>AH105</f>
        <v>1679.56</v>
      </c>
      <c r="AQ105" s="24">
        <f t="shared" ref="AQ105:AS106" si="81">AP105</f>
        <v>1679.56</v>
      </c>
      <c r="AR105" s="24">
        <f t="shared" si="81"/>
        <v>1679.56</v>
      </c>
      <c r="AS105" s="24">
        <f t="shared" si="81"/>
        <v>1679.56</v>
      </c>
    </row>
    <row r="106" spans="2:45" x14ac:dyDescent="0.25">
      <c r="C106" s="8" t="s">
        <v>122</v>
      </c>
      <c r="G106" s="13">
        <v>22.256</v>
      </c>
      <c r="H106" s="13">
        <v>19.57</v>
      </c>
      <c r="I106" s="13">
        <v>18.614000000000001</v>
      </c>
      <c r="J106" s="13">
        <v>15.945</v>
      </c>
      <c r="K106" s="13">
        <v>145.67599999999999</v>
      </c>
      <c r="L106" s="13">
        <v>131.51900000000001</v>
      </c>
      <c r="M106" s="13">
        <v>118.17</v>
      </c>
      <c r="N106" s="13">
        <v>103.44199999999999</v>
      </c>
      <c r="O106" s="13">
        <v>90.406999999999996</v>
      </c>
      <c r="P106" s="13">
        <v>78.858999999999995</v>
      </c>
      <c r="Q106" s="13">
        <v>65.322999999999993</v>
      </c>
      <c r="R106" s="13">
        <v>6.0149999999999997</v>
      </c>
      <c r="S106" s="13">
        <v>9.08</v>
      </c>
      <c r="T106" s="13">
        <v>10.173</v>
      </c>
      <c r="U106" s="13">
        <v>17.257000000000001</v>
      </c>
      <c r="V106" s="13">
        <v>16.846</v>
      </c>
      <c r="W106" s="13">
        <v>14.71</v>
      </c>
      <c r="X106" s="13">
        <v>15.48</v>
      </c>
      <c r="Y106" s="13">
        <v>16.748999999999999</v>
      </c>
      <c r="Z106" s="13">
        <v>14.038</v>
      </c>
      <c r="AA106" s="13">
        <v>16.831</v>
      </c>
      <c r="AB106" s="26">
        <f t="shared" si="80"/>
        <v>16.831</v>
      </c>
      <c r="AC106" s="26">
        <f t="shared" si="80"/>
        <v>16.831</v>
      </c>
      <c r="AD106" s="26">
        <f t="shared" si="80"/>
        <v>16.831</v>
      </c>
      <c r="AE106" s="26">
        <f t="shared" si="80"/>
        <v>16.831</v>
      </c>
      <c r="AF106" s="26">
        <f t="shared" si="80"/>
        <v>16.831</v>
      </c>
      <c r="AG106" s="26">
        <f t="shared" si="80"/>
        <v>16.831</v>
      </c>
      <c r="AH106" s="26">
        <f t="shared" si="80"/>
        <v>16.831</v>
      </c>
      <c r="AJ106" s="13">
        <v>15.945</v>
      </c>
      <c r="AK106" s="13">
        <v>103.44199999999999</v>
      </c>
      <c r="AL106" s="13">
        <v>6.0149999999999997</v>
      </c>
      <c r="AM106" s="13">
        <v>16.846</v>
      </c>
      <c r="AN106" s="13">
        <v>14.038</v>
      </c>
      <c r="AO106" s="26">
        <f>AD106</f>
        <v>16.831</v>
      </c>
      <c r="AP106" s="26">
        <f>AH106</f>
        <v>16.831</v>
      </c>
      <c r="AQ106" s="26">
        <f t="shared" si="81"/>
        <v>16.831</v>
      </c>
      <c r="AR106" s="26">
        <f t="shared" si="81"/>
        <v>16.831</v>
      </c>
      <c r="AS106" s="26">
        <f t="shared" si="81"/>
        <v>16.831</v>
      </c>
    </row>
    <row r="107" spans="2:45" x14ac:dyDescent="0.25">
      <c r="C107" s="8" t="s">
        <v>123</v>
      </c>
    </row>
    <row r="108" spans="2:45" x14ac:dyDescent="0.25">
      <c r="C108" s="8" t="s">
        <v>124</v>
      </c>
      <c r="G108" s="13">
        <v>120.38200000000001</v>
      </c>
      <c r="H108" s="13">
        <v>115.983</v>
      </c>
      <c r="I108" s="13">
        <v>113.599</v>
      </c>
      <c r="J108" s="13">
        <v>102.44</v>
      </c>
      <c r="K108" s="13">
        <v>104.437</v>
      </c>
      <c r="L108" s="13">
        <v>94.846999999999994</v>
      </c>
      <c r="M108" s="13">
        <v>88.159000000000006</v>
      </c>
      <c r="N108" s="13">
        <v>258.959</v>
      </c>
      <c r="O108" s="13">
        <v>264.10700000000003</v>
      </c>
      <c r="P108" s="13">
        <v>255.60400000000001</v>
      </c>
      <c r="Q108" s="13">
        <v>234.04400000000001</v>
      </c>
      <c r="R108" s="13">
        <v>217.19499999999999</v>
      </c>
      <c r="S108" s="13">
        <v>190.869</v>
      </c>
      <c r="T108" s="13">
        <v>178.19800000000001</v>
      </c>
      <c r="U108" s="13">
        <v>167.05799999999999</v>
      </c>
      <c r="V108" s="13">
        <v>165.00399999999999</v>
      </c>
      <c r="W108" s="13">
        <v>154.863</v>
      </c>
      <c r="X108" s="13">
        <v>150.34899999999999</v>
      </c>
      <c r="Y108" s="13">
        <v>135.376</v>
      </c>
      <c r="Z108" s="13">
        <v>122.66</v>
      </c>
      <c r="AA108" s="13">
        <v>83.090999999999994</v>
      </c>
      <c r="AB108" s="26">
        <f t="shared" ref="AB108:AH108" si="82">AA108</f>
        <v>83.090999999999994</v>
      </c>
      <c r="AC108" s="26">
        <f t="shared" si="82"/>
        <v>83.090999999999994</v>
      </c>
      <c r="AD108" s="26">
        <f t="shared" si="82"/>
        <v>83.090999999999994</v>
      </c>
      <c r="AE108" s="26">
        <f t="shared" si="82"/>
        <v>83.090999999999994</v>
      </c>
      <c r="AF108" s="26">
        <f t="shared" si="82"/>
        <v>83.090999999999994</v>
      </c>
      <c r="AG108" s="26">
        <f t="shared" si="82"/>
        <v>83.090999999999994</v>
      </c>
      <c r="AH108" s="26">
        <f t="shared" si="82"/>
        <v>83.090999999999994</v>
      </c>
      <c r="AJ108" s="13">
        <v>102.44</v>
      </c>
      <c r="AK108" s="13">
        <v>258.959</v>
      </c>
      <c r="AL108" s="13">
        <v>217.19499999999999</v>
      </c>
      <c r="AM108" s="13">
        <v>165.00399999999999</v>
      </c>
      <c r="AN108" s="13">
        <v>122.66</v>
      </c>
      <c r="AO108" s="26">
        <f>AD108</f>
        <v>83.090999999999994</v>
      </c>
      <c r="AP108" s="26">
        <f>AH108</f>
        <v>83.090999999999994</v>
      </c>
      <c r="AQ108" s="26">
        <f>AP108</f>
        <v>83.090999999999994</v>
      </c>
      <c r="AR108" s="26">
        <f>AQ108</f>
        <v>83.090999999999994</v>
      </c>
      <c r="AS108" s="26">
        <f>AR108</f>
        <v>83.090999999999994</v>
      </c>
    </row>
    <row r="109" spans="2:45" x14ac:dyDescent="0.25">
      <c r="B109" s="6" t="s">
        <v>125</v>
      </c>
      <c r="G109" s="10">
        <f t="shared" ref="G109:AH109" si="83">G102+G105+G106+G107+G108</f>
        <v>633.23</v>
      </c>
      <c r="H109" s="10">
        <f t="shared" si="83"/>
        <v>691.94900000000007</v>
      </c>
      <c r="I109" s="10">
        <f t="shared" si="83"/>
        <v>711.17500000000007</v>
      </c>
      <c r="J109" s="10">
        <f t="shared" si="83"/>
        <v>2446.9550000000004</v>
      </c>
      <c r="K109" s="10">
        <f t="shared" si="83"/>
        <v>2584.5179999999996</v>
      </c>
      <c r="L109" s="10">
        <f t="shared" si="83"/>
        <v>2558.105</v>
      </c>
      <c r="M109" s="10">
        <f t="shared" si="83"/>
        <v>2524.4750000000004</v>
      </c>
      <c r="N109" s="10">
        <f t="shared" si="83"/>
        <v>4079.8559999999998</v>
      </c>
      <c r="O109" s="10">
        <f t="shared" si="83"/>
        <v>4043.0610000000001</v>
      </c>
      <c r="P109" s="10">
        <f t="shared" si="83"/>
        <v>4018.9709999999995</v>
      </c>
      <c r="Q109" s="10">
        <f t="shared" si="83"/>
        <v>3960.3129999999996</v>
      </c>
      <c r="R109" s="10">
        <f t="shared" si="83"/>
        <v>3829.0630000000001</v>
      </c>
      <c r="S109" s="10">
        <f t="shared" si="83"/>
        <v>3338.5390000000002</v>
      </c>
      <c r="T109" s="10">
        <f t="shared" si="83"/>
        <v>3267.1579999999994</v>
      </c>
      <c r="U109" s="10">
        <f t="shared" si="83"/>
        <v>3299.2950000000001</v>
      </c>
      <c r="V109" s="10">
        <f t="shared" si="83"/>
        <v>3310.259</v>
      </c>
      <c r="W109" s="10">
        <f t="shared" si="83"/>
        <v>3219.317</v>
      </c>
      <c r="X109" s="10">
        <f t="shared" si="83"/>
        <v>3282.3490000000002</v>
      </c>
      <c r="Y109" s="10">
        <f t="shared" si="83"/>
        <v>3328.6669999999995</v>
      </c>
      <c r="Z109" s="10">
        <f t="shared" si="83"/>
        <v>3341.4689999999996</v>
      </c>
      <c r="AA109" s="10">
        <f t="shared" si="83"/>
        <v>3280.6169999999997</v>
      </c>
      <c r="AB109" s="10">
        <f t="shared" si="83"/>
        <v>3274.1539177600002</v>
      </c>
      <c r="AC109" s="10">
        <f t="shared" si="83"/>
        <v>3294.3895705499999</v>
      </c>
      <c r="AD109" s="10">
        <f t="shared" si="83"/>
        <v>2800.0520099</v>
      </c>
      <c r="AE109" s="10">
        <f t="shared" si="83"/>
        <v>2787.7245444</v>
      </c>
      <c r="AF109" s="10">
        <f t="shared" si="83"/>
        <v>2811.2838962706001</v>
      </c>
      <c r="AG109" s="10">
        <f t="shared" si="83"/>
        <v>2853.25100061275</v>
      </c>
      <c r="AH109" s="10">
        <f t="shared" si="83"/>
        <v>2931.1654767969999</v>
      </c>
      <c r="AJ109" s="10">
        <f>AJ102+AJ105+AJ106+AJ107+AJ108</f>
        <v>2446.9550000000004</v>
      </c>
      <c r="AK109" s="10">
        <f>AK102+AK105+AK106+AK107+AK108</f>
        <v>4079.8559999999998</v>
      </c>
      <c r="AL109" s="10">
        <f>AL102+AL105+AL106+AL107+AL108</f>
        <v>3829.0630000000001</v>
      </c>
      <c r="AM109" s="10">
        <f>AM102+AM105+AM106+AM107+AM108</f>
        <v>3310.259</v>
      </c>
      <c r="AN109" s="10">
        <f>AN102+AN105+AN106+AN107+AN108</f>
        <v>3341.4689999999996</v>
      </c>
      <c r="AO109" s="25">
        <f>AD109</f>
        <v>2800.0520099</v>
      </c>
      <c r="AP109" s="25">
        <f>AH109</f>
        <v>2931.1654767969999</v>
      </c>
      <c r="AQ109" s="10">
        <f>AQ102+AQ105+AQ106+AQ107+AQ108</f>
        <v>2963.2347940454802</v>
      </c>
      <c r="AR109" s="10">
        <f>AR102+AR105+AR106+AR107+AR108</f>
        <v>3090.3819470811477</v>
      </c>
      <c r="AS109" s="10">
        <f>AS102+AS105+AS106+AS107+AS108</f>
        <v>3211.120899794033</v>
      </c>
    </row>
    <row r="110" spans="2:45" x14ac:dyDescent="0.25">
      <c r="D110" s="3" t="s">
        <v>126</v>
      </c>
      <c r="G110" s="11">
        <f>IF(_reported!G19="","",G109-_reported!G19)</f>
        <v>0</v>
      </c>
      <c r="H110" s="11">
        <f>IF(_reported!H19="","",H109-_reported!H19)</f>
        <v>1.1368683772161603E-13</v>
      </c>
      <c r="I110" s="11">
        <f>IF(_reported!I19="","",I109-_reported!I19)</f>
        <v>1.1368683772161603E-13</v>
      </c>
      <c r="J110" s="11">
        <f>IF(_reported!J19="","",J109-_reported!J19)</f>
        <v>4.5474735088646412E-13</v>
      </c>
      <c r="K110" s="11">
        <f>IF(_reported!K19="","",K109-_reported!K19)</f>
        <v>-4.5474735088646412E-13</v>
      </c>
      <c r="L110" s="11">
        <f>IF(_reported!L19="","",L109-_reported!L19)</f>
        <v>0</v>
      </c>
      <c r="M110" s="11">
        <f>IF(_reported!M19="","",M109-_reported!M19)</f>
        <v>4.5474735088646412E-13</v>
      </c>
      <c r="N110" s="11">
        <f>IF(_reported!N19="","",N109-_reported!N19)</f>
        <v>-4.5474735088646412E-13</v>
      </c>
      <c r="O110" s="11">
        <f>IF(_reported!O19="","",O109-_reported!O19)</f>
        <v>0</v>
      </c>
      <c r="P110" s="11">
        <f>IF(_reported!P19="","",P109-_reported!P19)</f>
        <v>-4.5474735088646412E-13</v>
      </c>
      <c r="Q110" s="11">
        <f>IF(_reported!Q19="","",Q109-_reported!Q19)</f>
        <v>-4.5474735088646412E-13</v>
      </c>
      <c r="R110" s="11">
        <f>IF(_reported!R19="","",R109-_reported!R19)</f>
        <v>0</v>
      </c>
      <c r="S110" s="11">
        <f>IF(_reported!S19="","",S109-_reported!S19)</f>
        <v>0</v>
      </c>
      <c r="T110" s="11">
        <f>IF(_reported!T19="","",T109-_reported!T19)</f>
        <v>-4.5474735088646412E-13</v>
      </c>
      <c r="U110" s="11">
        <f>IF(_reported!U19="","",U109-_reported!U19)</f>
        <v>0</v>
      </c>
      <c r="V110" s="11">
        <f>IF(_reported!V19="","",V109-_reported!V19)</f>
        <v>0</v>
      </c>
      <c r="W110" s="11">
        <f>IF(_reported!W19="","",W109-_reported!W19)</f>
        <v>0</v>
      </c>
      <c r="X110" s="11">
        <f>IF(_reported!X19="","",X109-_reported!X19)</f>
        <v>0</v>
      </c>
      <c r="Y110" s="11">
        <f>IF(_reported!Y19="","",Y109-_reported!Y19)</f>
        <v>-4.5474735088646412E-13</v>
      </c>
      <c r="Z110" s="11">
        <f>IF(_reported!Z19="","",Z109-_reported!Z19)</f>
        <v>-4.5474735088646412E-13</v>
      </c>
      <c r="AA110" s="11">
        <f>IF(_reported!AA19="","",AA109-_reported!AA19)</f>
        <v>-4.5474735088646412E-13</v>
      </c>
      <c r="AJ110" s="11">
        <f>IF(_reported!AJ19="","",AJ109-_reported!AJ19)</f>
        <v>4.5474735088646412E-13</v>
      </c>
      <c r="AK110" s="11">
        <f>IF(_reported!AK19="","",AK109-_reported!AK19)</f>
        <v>-4.5474735088646412E-13</v>
      </c>
      <c r="AL110" s="11">
        <f>IF(_reported!AL19="","",AL109-_reported!AL19)</f>
        <v>0</v>
      </c>
      <c r="AM110" s="11">
        <f>IF(_reported!AM19="","",AM109-_reported!AM19)</f>
        <v>0</v>
      </c>
      <c r="AN110" s="11">
        <f>IF(_reported!AN19="","",AN109-_reported!AN19)</f>
        <v>-4.5474735088646412E-13</v>
      </c>
    </row>
    <row r="112" spans="2:45" x14ac:dyDescent="0.25">
      <c r="C112" s="8" t="s">
        <v>127</v>
      </c>
      <c r="N112" s="9">
        <v>219.56299999999999</v>
      </c>
      <c r="O112" s="9">
        <v>225.376</v>
      </c>
      <c r="P112" s="9">
        <v>215.749</v>
      </c>
      <c r="Q112" s="9">
        <v>216.94499999999999</v>
      </c>
      <c r="R112" s="9">
        <v>225.797</v>
      </c>
      <c r="S112" s="9">
        <v>224.73599999999999</v>
      </c>
      <c r="T112" s="9">
        <v>226.05600000000001</v>
      </c>
      <c r="U112" s="9">
        <v>236.91399999999999</v>
      </c>
      <c r="V112" s="9">
        <v>230.62700000000001</v>
      </c>
      <c r="W112" s="9">
        <v>234.74</v>
      </c>
      <c r="X112" s="9">
        <v>240.697</v>
      </c>
      <c r="Y112" s="9">
        <v>245.16</v>
      </c>
      <c r="Z112" s="9">
        <v>252.637</v>
      </c>
      <c r="AA112" s="9">
        <v>259.16800000000001</v>
      </c>
      <c r="AB112" s="24">
        <f t="shared" ref="AB112:AH112" si="84">AA112</f>
        <v>259.16800000000001</v>
      </c>
      <c r="AC112" s="24">
        <f t="shared" si="84"/>
        <v>259.16800000000001</v>
      </c>
      <c r="AD112" s="24">
        <f t="shared" si="84"/>
        <v>259.16800000000001</v>
      </c>
      <c r="AE112" s="24">
        <f t="shared" si="84"/>
        <v>259.16800000000001</v>
      </c>
      <c r="AF112" s="24">
        <f t="shared" si="84"/>
        <v>259.16800000000001</v>
      </c>
      <c r="AG112" s="24">
        <f t="shared" si="84"/>
        <v>259.16800000000001</v>
      </c>
      <c r="AH112" s="24">
        <f t="shared" si="84"/>
        <v>259.16800000000001</v>
      </c>
      <c r="AK112" s="9">
        <v>219.56299999999999</v>
      </c>
      <c r="AL112" s="9">
        <v>225.797</v>
      </c>
      <c r="AM112" s="9">
        <v>230.62700000000001</v>
      </c>
      <c r="AN112" s="9">
        <v>252.637</v>
      </c>
      <c r="AO112" s="24">
        <f>AD112</f>
        <v>259.16800000000001</v>
      </c>
      <c r="AP112" s="24">
        <f>AH112</f>
        <v>259.16800000000001</v>
      </c>
      <c r="AQ112" s="24">
        <f>AP112</f>
        <v>259.16800000000001</v>
      </c>
      <c r="AR112" s="24">
        <f>AQ112</f>
        <v>259.16800000000001</v>
      </c>
      <c r="AS112" s="24">
        <f>AR112</f>
        <v>259.16800000000001</v>
      </c>
    </row>
    <row r="114" spans="2:45" x14ac:dyDescent="0.25">
      <c r="C114" s="8" t="s">
        <v>128</v>
      </c>
      <c r="G114" s="9">
        <v>2E-3</v>
      </c>
      <c r="H114" s="9">
        <v>2E-3</v>
      </c>
      <c r="I114" s="9">
        <v>2E-3</v>
      </c>
      <c r="J114" s="9">
        <v>2E-3</v>
      </c>
      <c r="K114" s="9">
        <v>2E-3</v>
      </c>
      <c r="L114" s="9">
        <v>2E-3</v>
      </c>
      <c r="M114" s="9">
        <v>2E-3</v>
      </c>
      <c r="N114" s="9">
        <v>2E-3</v>
      </c>
      <c r="O114" s="9">
        <v>2E-3</v>
      </c>
      <c r="P114" s="9">
        <v>2E-3</v>
      </c>
      <c r="Q114" s="9">
        <v>2E-3</v>
      </c>
      <c r="R114" s="9">
        <v>2E-3</v>
      </c>
      <c r="S114" s="9">
        <v>2E-3</v>
      </c>
      <c r="T114" s="9">
        <v>2E-3</v>
      </c>
      <c r="U114" s="9">
        <v>2E-3</v>
      </c>
      <c r="V114" s="9">
        <v>2E-3</v>
      </c>
      <c r="W114" s="9">
        <v>2E-3</v>
      </c>
      <c r="X114" s="9">
        <v>2E-3</v>
      </c>
      <c r="Y114" s="9">
        <v>2E-3</v>
      </c>
      <c r="Z114" s="9">
        <v>2E-3</v>
      </c>
      <c r="AA114" s="9">
        <v>2E-3</v>
      </c>
      <c r="AB114" s="24">
        <f t="shared" ref="AB114:AH114" si="85">AA114</f>
        <v>2E-3</v>
      </c>
      <c r="AC114" s="24">
        <f t="shared" si="85"/>
        <v>2E-3</v>
      </c>
      <c r="AD114" s="24">
        <f t="shared" si="85"/>
        <v>2E-3</v>
      </c>
      <c r="AE114" s="24">
        <f t="shared" si="85"/>
        <v>2E-3</v>
      </c>
      <c r="AF114" s="24">
        <f t="shared" si="85"/>
        <v>2E-3</v>
      </c>
      <c r="AG114" s="24">
        <f t="shared" si="85"/>
        <v>2E-3</v>
      </c>
      <c r="AH114" s="24">
        <f t="shared" si="85"/>
        <v>2E-3</v>
      </c>
      <c r="AJ114" s="9">
        <v>2E-3</v>
      </c>
      <c r="AK114" s="9">
        <v>2E-3</v>
      </c>
      <c r="AL114" s="9">
        <v>2E-3</v>
      </c>
      <c r="AM114" s="9">
        <v>2E-3</v>
      </c>
      <c r="AN114" s="9">
        <v>2E-3</v>
      </c>
      <c r="AO114" s="24">
        <f t="shared" ref="AO114:AO119" si="86">AD114</f>
        <v>2E-3</v>
      </c>
      <c r="AP114" s="24">
        <f t="shared" ref="AP114:AP119" si="87">AH114</f>
        <v>2E-3</v>
      </c>
      <c r="AQ114" s="24">
        <f>AP114</f>
        <v>2E-3</v>
      </c>
      <c r="AR114" s="24">
        <f>AQ114</f>
        <v>2E-3</v>
      </c>
      <c r="AS114" s="24">
        <f>AR114</f>
        <v>2E-3</v>
      </c>
    </row>
    <row r="115" spans="2:45" x14ac:dyDescent="0.25">
      <c r="C115" s="8" t="s">
        <v>129</v>
      </c>
      <c r="G115" s="13">
        <v>2927.2420000000002</v>
      </c>
      <c r="H115" s="13">
        <v>3028.0770000000002</v>
      </c>
      <c r="I115" s="13">
        <v>3140.4850000000001</v>
      </c>
      <c r="J115" s="13">
        <v>3729.8739999999998</v>
      </c>
      <c r="K115" s="13">
        <v>3879.5889999999999</v>
      </c>
      <c r="L115" s="13">
        <v>4005.3330000000001</v>
      </c>
      <c r="M115" s="13">
        <v>4179.6210000000001</v>
      </c>
      <c r="N115" s="13">
        <v>5779.7759999999998</v>
      </c>
      <c r="O115" s="13">
        <v>5962.3580000000002</v>
      </c>
      <c r="P115" s="13">
        <v>6149.6310000000003</v>
      </c>
      <c r="Q115" s="13">
        <v>6071.2089999999998</v>
      </c>
      <c r="R115" s="13">
        <v>6259.4790000000003</v>
      </c>
      <c r="S115" s="13">
        <v>6554.7870000000003</v>
      </c>
      <c r="T115" s="13">
        <v>6682.06</v>
      </c>
      <c r="U115" s="13">
        <v>6799.8990000000003</v>
      </c>
      <c r="V115" s="13">
        <v>6936.0379999999996</v>
      </c>
      <c r="W115" s="13">
        <v>7008.134</v>
      </c>
      <c r="X115" s="13">
        <v>7116.1239999999998</v>
      </c>
      <c r="Y115" s="13">
        <v>7257.5190000000002</v>
      </c>
      <c r="Z115" s="13">
        <v>7378.2950000000001</v>
      </c>
      <c r="AA115" s="13">
        <v>7461.8580000000002</v>
      </c>
      <c r="AB115" s="26">
        <f t="shared" ref="AB115:AH115" si="88">AA115+AB161+AB191</f>
        <v>7547.0777194720004</v>
      </c>
      <c r="AC115" s="26">
        <f t="shared" si="88"/>
        <v>7675.503902542001</v>
      </c>
      <c r="AD115" s="26">
        <f t="shared" si="88"/>
        <v>7783.0967885020009</v>
      </c>
      <c r="AE115" s="26">
        <f t="shared" si="88"/>
        <v>7865.6491542620006</v>
      </c>
      <c r="AF115" s="26">
        <f t="shared" si="88"/>
        <v>7946.297669115751</v>
      </c>
      <c r="AG115" s="26">
        <f t="shared" si="88"/>
        <v>8072.7552592123011</v>
      </c>
      <c r="AH115" s="26">
        <f t="shared" si="88"/>
        <v>8181.8153864289015</v>
      </c>
      <c r="AJ115" s="13">
        <v>3729.8739999999998</v>
      </c>
      <c r="AK115" s="13">
        <v>5779.7759999999998</v>
      </c>
      <c r="AL115" s="13">
        <v>6259.4790000000003</v>
      </c>
      <c r="AM115" s="13">
        <v>6936.0379999999996</v>
      </c>
      <c r="AN115" s="13">
        <v>7378.2950000000001</v>
      </c>
      <c r="AO115" s="26">
        <f t="shared" si="86"/>
        <v>7783.0967885020009</v>
      </c>
      <c r="AP115" s="26">
        <f t="shared" si="87"/>
        <v>8181.8153864289015</v>
      </c>
      <c r="AQ115" s="26">
        <f>AP115+AQ161+AQ191</f>
        <v>8597.2150298339147</v>
      </c>
      <c r="AR115" s="26">
        <f>AQ115+AR161+AR191</f>
        <v>9027.5558610741737</v>
      </c>
      <c r="AS115" s="26">
        <f>AR115+AS161+AS191</f>
        <v>9464.2736095985256</v>
      </c>
    </row>
    <row r="116" spans="2:45" x14ac:dyDescent="0.25">
      <c r="C116" s="8" t="s">
        <v>130</v>
      </c>
      <c r="G116" s="13">
        <v>-3.552</v>
      </c>
      <c r="H116" s="13">
        <v>-3.4740000000000002</v>
      </c>
      <c r="I116" s="13">
        <v>-3.411</v>
      </c>
      <c r="J116" s="13">
        <v>-3.8580000000000001</v>
      </c>
      <c r="K116" s="13">
        <v>-8.2669999999999995</v>
      </c>
      <c r="L116" s="13">
        <v>-9.9239999999999995</v>
      </c>
      <c r="M116" s="13">
        <v>-13.576000000000001</v>
      </c>
      <c r="N116" s="13">
        <v>-1.6910000000000001</v>
      </c>
      <c r="O116" s="13">
        <v>0.49</v>
      </c>
      <c r="P116" s="13">
        <v>-8.5429999999999993</v>
      </c>
      <c r="Q116" s="13">
        <v>-9.6460000000000008</v>
      </c>
      <c r="R116" s="13">
        <v>-5.0090000000000003</v>
      </c>
      <c r="S116" s="13">
        <v>-7.76</v>
      </c>
      <c r="T116" s="13">
        <v>-8.8979999999999997</v>
      </c>
      <c r="U116" s="13">
        <v>-2.9870000000000001</v>
      </c>
      <c r="V116" s="13">
        <v>-9.4250000000000007</v>
      </c>
      <c r="W116" s="13">
        <v>-8.5009999999999994</v>
      </c>
      <c r="X116" s="13">
        <v>-6.3490000000000002</v>
      </c>
      <c r="Y116" s="13">
        <v>-5.2779999999999996</v>
      </c>
      <c r="Z116" s="13">
        <v>-2.1560000000000001</v>
      </c>
      <c r="AA116" s="13">
        <v>0.25700000000000001</v>
      </c>
      <c r="AB116" s="26">
        <f t="shared" ref="AB116:AH116" si="89">AA116</f>
        <v>0.25700000000000001</v>
      </c>
      <c r="AC116" s="26">
        <f t="shared" si="89"/>
        <v>0.25700000000000001</v>
      </c>
      <c r="AD116" s="26">
        <f t="shared" si="89"/>
        <v>0.25700000000000001</v>
      </c>
      <c r="AE116" s="26">
        <f t="shared" si="89"/>
        <v>0.25700000000000001</v>
      </c>
      <c r="AF116" s="26">
        <f t="shared" si="89"/>
        <v>0.25700000000000001</v>
      </c>
      <c r="AG116" s="26">
        <f t="shared" si="89"/>
        <v>0.25700000000000001</v>
      </c>
      <c r="AH116" s="26">
        <f t="shared" si="89"/>
        <v>0.25700000000000001</v>
      </c>
      <c r="AJ116" s="13">
        <v>-3.8580000000000001</v>
      </c>
      <c r="AK116" s="13">
        <v>-1.6910000000000001</v>
      </c>
      <c r="AL116" s="13">
        <v>-5.0090000000000003</v>
      </c>
      <c r="AM116" s="13">
        <v>-9.4250000000000007</v>
      </c>
      <c r="AN116" s="13">
        <v>-2.1560000000000001</v>
      </c>
      <c r="AO116" s="26">
        <f t="shared" si="86"/>
        <v>0.25700000000000001</v>
      </c>
      <c r="AP116" s="26">
        <f t="shared" si="87"/>
        <v>0.25700000000000001</v>
      </c>
      <c r="AQ116" s="26">
        <f>AP116</f>
        <v>0.25700000000000001</v>
      </c>
      <c r="AR116" s="26">
        <f>AQ116</f>
        <v>0.25700000000000001</v>
      </c>
      <c r="AS116" s="26">
        <f>AR116</f>
        <v>0.25700000000000001</v>
      </c>
    </row>
    <row r="117" spans="2:45" x14ac:dyDescent="0.25">
      <c r="C117" s="8" t="s">
        <v>131</v>
      </c>
      <c r="G117" s="13">
        <v>-906.48</v>
      </c>
      <c r="H117" s="13">
        <v>-1054.8219999999999</v>
      </c>
      <c r="I117" s="13">
        <v>-1169.9739999999999</v>
      </c>
      <c r="J117" s="13">
        <v>-1331.627</v>
      </c>
      <c r="K117" s="13">
        <v>-1509.182</v>
      </c>
      <c r="L117" s="13">
        <v>-1713.34</v>
      </c>
      <c r="M117" s="13">
        <v>-1963.3610000000001</v>
      </c>
      <c r="N117" s="13">
        <v>-2249.819</v>
      </c>
      <c r="O117" s="13">
        <v>-2502.85</v>
      </c>
      <c r="P117" s="13">
        <v>-2695.01</v>
      </c>
      <c r="Q117" s="13">
        <v>-2819.0810000000001</v>
      </c>
      <c r="R117" s="13">
        <v>-3071.83</v>
      </c>
      <c r="S117" s="13">
        <v>-3362.904</v>
      </c>
      <c r="T117" s="13">
        <v>-3488.4780000000001</v>
      </c>
      <c r="U117" s="13">
        <v>-3613.2170000000001</v>
      </c>
      <c r="V117" s="13">
        <v>-3735.944</v>
      </c>
      <c r="W117" s="13">
        <v>-3813.5859999999998</v>
      </c>
      <c r="X117" s="13">
        <v>-3922.384</v>
      </c>
      <c r="Y117" s="13">
        <v>-4048.7460000000001</v>
      </c>
      <c r="Z117" s="13">
        <v>-4138.7089999999998</v>
      </c>
      <c r="AA117" s="13">
        <v>-4486.3190000000004</v>
      </c>
      <c r="AB117" s="26">
        <f t="shared" ref="AB117:AH117" si="90">AA117+AB39</f>
        <v>-4511.9791143520006</v>
      </c>
      <c r="AC117" s="26">
        <f t="shared" si="90"/>
        <v>-4528.5859918470005</v>
      </c>
      <c r="AD117" s="26">
        <f t="shared" si="90"/>
        <v>-4497.2784506470007</v>
      </c>
      <c r="AE117" s="26">
        <f t="shared" si="90"/>
        <v>-4464.8351915270005</v>
      </c>
      <c r="AF117" s="26">
        <f t="shared" si="90"/>
        <v>-4426.8236061796506</v>
      </c>
      <c r="AG117" s="26">
        <f t="shared" si="90"/>
        <v>-4379.5087812984757</v>
      </c>
      <c r="AH117" s="26">
        <f t="shared" si="90"/>
        <v>-4316.3782226298754</v>
      </c>
      <c r="AJ117" s="13">
        <v>-1331.627</v>
      </c>
      <c r="AK117" s="13">
        <v>-2249.819</v>
      </c>
      <c r="AL117" s="13">
        <v>-3071.83</v>
      </c>
      <c r="AM117" s="13">
        <v>-3735.944</v>
      </c>
      <c r="AN117" s="13">
        <v>-4138.7089999999998</v>
      </c>
      <c r="AO117" s="26">
        <f t="shared" si="86"/>
        <v>-4497.2784506470007</v>
      </c>
      <c r="AP117" s="26">
        <f t="shared" si="87"/>
        <v>-4316.3782226298754</v>
      </c>
      <c r="AQ117" s="26">
        <f>AP117+AQ39</f>
        <v>-4028.9479010973887</v>
      </c>
      <c r="AR117" s="26">
        <f>AQ117+AR39</f>
        <v>-3670.8600943934462</v>
      </c>
      <c r="AS117" s="26">
        <f>AR117+AS39</f>
        <v>-3235.0882185609303</v>
      </c>
    </row>
    <row r="118" spans="2:45" x14ac:dyDescent="0.25">
      <c r="C118" s="8" t="s">
        <v>132</v>
      </c>
      <c r="N118" s="9">
        <v>6.298</v>
      </c>
      <c r="O118" s="9">
        <v>6.2960000000000003</v>
      </c>
      <c r="P118" s="9">
        <v>6.0460000000000003</v>
      </c>
      <c r="Q118" s="9">
        <v>5.9409999999999998</v>
      </c>
      <c r="R118" s="9">
        <v>5.9390000000000001</v>
      </c>
      <c r="S118" s="9">
        <v>5.8630000000000004</v>
      </c>
      <c r="T118" s="9">
        <v>5.8339999999999996</v>
      </c>
      <c r="U118" s="9">
        <v>5.9489999999999998</v>
      </c>
      <c r="V118" s="9">
        <v>5.85</v>
      </c>
      <c r="W118" s="9">
        <v>5.8490000000000002</v>
      </c>
      <c r="X118" s="9">
        <v>5.9850000000000003</v>
      </c>
      <c r="Y118" s="9">
        <v>5.9729999999999999</v>
      </c>
      <c r="Z118" s="9">
        <v>6.0679999999999996</v>
      </c>
      <c r="AA118" s="9">
        <v>6.1580000000000004</v>
      </c>
      <c r="AB118" s="24">
        <f t="shared" ref="AB118:AH118" si="91">AA118</f>
        <v>6.1580000000000004</v>
      </c>
      <c r="AC118" s="24">
        <f t="shared" si="91"/>
        <v>6.1580000000000004</v>
      </c>
      <c r="AD118" s="24">
        <f t="shared" si="91"/>
        <v>6.1580000000000004</v>
      </c>
      <c r="AE118" s="24">
        <f t="shared" si="91"/>
        <v>6.1580000000000004</v>
      </c>
      <c r="AF118" s="24">
        <f t="shared" si="91"/>
        <v>6.1580000000000004</v>
      </c>
      <c r="AG118" s="24">
        <f t="shared" si="91"/>
        <v>6.1580000000000004</v>
      </c>
      <c r="AH118" s="24">
        <f t="shared" si="91"/>
        <v>6.1580000000000004</v>
      </c>
      <c r="AK118" s="9">
        <v>6.298</v>
      </c>
      <c r="AL118" s="9">
        <v>5.9390000000000001</v>
      </c>
      <c r="AM118" s="9">
        <v>5.85</v>
      </c>
      <c r="AN118" s="9">
        <v>6.0679999999999996</v>
      </c>
      <c r="AO118" s="24">
        <f t="shared" si="86"/>
        <v>6.1580000000000004</v>
      </c>
      <c r="AP118" s="24">
        <f t="shared" si="87"/>
        <v>6.1580000000000004</v>
      </c>
      <c r="AQ118" s="24">
        <f>AP118</f>
        <v>6.1580000000000004</v>
      </c>
      <c r="AR118" s="24">
        <f>AQ118</f>
        <v>6.1580000000000004</v>
      </c>
      <c r="AS118" s="24">
        <f>AR118</f>
        <v>6.1580000000000004</v>
      </c>
    </row>
    <row r="119" spans="2:45" x14ac:dyDescent="0.25">
      <c r="B119" s="6" t="s">
        <v>133</v>
      </c>
      <c r="G119" s="10">
        <f t="shared" ref="G119:AH119" si="92">G114+G115+G116+G117+G118</f>
        <v>2017.212</v>
      </c>
      <c r="H119" s="10">
        <f t="shared" si="92"/>
        <v>1969.7830000000001</v>
      </c>
      <c r="I119" s="10">
        <f t="shared" si="92"/>
        <v>1967.1020000000001</v>
      </c>
      <c r="J119" s="10">
        <f t="shared" si="92"/>
        <v>2394.3909999999996</v>
      </c>
      <c r="K119" s="10">
        <f t="shared" si="92"/>
        <v>2362.1419999999998</v>
      </c>
      <c r="L119" s="10">
        <f t="shared" si="92"/>
        <v>2282.0709999999999</v>
      </c>
      <c r="M119" s="10">
        <f t="shared" si="92"/>
        <v>2202.6860000000006</v>
      </c>
      <c r="N119" s="10">
        <f t="shared" si="92"/>
        <v>3534.5660000000003</v>
      </c>
      <c r="O119" s="10">
        <f t="shared" si="92"/>
        <v>3466.2960000000003</v>
      </c>
      <c r="P119" s="10">
        <f t="shared" si="92"/>
        <v>3452.1260000000007</v>
      </c>
      <c r="Q119" s="10">
        <f t="shared" si="92"/>
        <v>3248.4250000000002</v>
      </c>
      <c r="R119" s="10">
        <f t="shared" si="92"/>
        <v>3188.5810000000006</v>
      </c>
      <c r="S119" s="10">
        <f t="shared" si="92"/>
        <v>3189.9880000000003</v>
      </c>
      <c r="T119" s="10">
        <f t="shared" si="92"/>
        <v>3190.5200000000004</v>
      </c>
      <c r="U119" s="10">
        <f t="shared" si="92"/>
        <v>3189.6460000000006</v>
      </c>
      <c r="V119" s="10">
        <f t="shared" si="92"/>
        <v>3196.5209999999997</v>
      </c>
      <c r="W119" s="10">
        <f t="shared" si="92"/>
        <v>3191.8980000000006</v>
      </c>
      <c r="X119" s="10">
        <f t="shared" si="92"/>
        <v>3193.3780000000002</v>
      </c>
      <c r="Y119" s="10">
        <f t="shared" si="92"/>
        <v>3209.4700000000003</v>
      </c>
      <c r="Z119" s="10">
        <f t="shared" si="92"/>
        <v>3243.5000000000009</v>
      </c>
      <c r="AA119" s="10">
        <f t="shared" si="92"/>
        <v>2981.9559999999997</v>
      </c>
      <c r="AB119" s="10">
        <f t="shared" si="92"/>
        <v>3041.5156051199997</v>
      </c>
      <c r="AC119" s="10">
        <f t="shared" si="92"/>
        <v>3153.3349106950004</v>
      </c>
      <c r="AD119" s="10">
        <f t="shared" si="92"/>
        <v>3292.2353378550001</v>
      </c>
      <c r="AE119" s="10">
        <f t="shared" si="92"/>
        <v>3407.230962735</v>
      </c>
      <c r="AF119" s="10">
        <f t="shared" si="92"/>
        <v>3525.8910629361003</v>
      </c>
      <c r="AG119" s="10">
        <f t="shared" si="92"/>
        <v>3699.6634779138253</v>
      </c>
      <c r="AH119" s="10">
        <f t="shared" si="92"/>
        <v>3871.8541637990261</v>
      </c>
      <c r="AJ119" s="10">
        <f>AJ114+AJ115+AJ116+AJ117+AJ118</f>
        <v>2394.3909999999996</v>
      </c>
      <c r="AK119" s="10">
        <f>AK114+AK115+AK116+AK117+AK118</f>
        <v>3534.5660000000003</v>
      </c>
      <c r="AL119" s="10">
        <f>AL114+AL115+AL116+AL117+AL118</f>
        <v>3188.5810000000006</v>
      </c>
      <c r="AM119" s="10">
        <f>AM114+AM115+AM116+AM117+AM118</f>
        <v>3196.5209999999997</v>
      </c>
      <c r="AN119" s="10">
        <f>AN114+AN115+AN116+AN117+AN118</f>
        <v>3243.5000000000009</v>
      </c>
      <c r="AO119" s="25">
        <f t="shared" si="86"/>
        <v>3292.2353378550001</v>
      </c>
      <c r="AP119" s="25">
        <f t="shared" si="87"/>
        <v>3871.8541637990261</v>
      </c>
      <c r="AQ119" s="10">
        <f>AQ114+AQ115+AQ116+AQ117+AQ118</f>
        <v>4574.6841287365269</v>
      </c>
      <c r="AR119" s="10">
        <f>AR114+AR115+AR116+AR117+AR118</f>
        <v>5363.1127666807279</v>
      </c>
      <c r="AS119" s="10">
        <f>AS114+AS115+AS116+AS117+AS118</f>
        <v>6235.6023910375961</v>
      </c>
    </row>
    <row r="120" spans="2:45" x14ac:dyDescent="0.25">
      <c r="D120" s="3" t="s">
        <v>134</v>
      </c>
      <c r="G120" s="11">
        <f>IF(_reported!G20="","",G119-_reported!G20)</f>
        <v>0</v>
      </c>
      <c r="H120" s="11">
        <f>IF(_reported!H20="","",H119-_reported!H20)</f>
        <v>2.2737367544323206E-13</v>
      </c>
      <c r="I120" s="11">
        <f>IF(_reported!I20="","",I119-_reported!I20)</f>
        <v>0</v>
      </c>
      <c r="J120" s="11">
        <f>IF(_reported!J20="","",J119-_reported!J20)</f>
        <v>-4.5474735088646412E-13</v>
      </c>
      <c r="K120" s="11">
        <f>IF(_reported!K20="","",K119-_reported!K20)</f>
        <v>0</v>
      </c>
      <c r="L120" s="11">
        <f>IF(_reported!L20="","",L119-_reported!L20)</f>
        <v>0</v>
      </c>
      <c r="M120" s="11">
        <f>IF(_reported!M20="","",M119-_reported!M20)</f>
        <v>4.5474735088646412E-13</v>
      </c>
      <c r="N120" s="11">
        <f>IF(_reported!N20="","",N119-_reported!N20)</f>
        <v>4.5474735088646412E-13</v>
      </c>
      <c r="O120" s="11">
        <f>IF(_reported!O20="","",O119-_reported!O20)</f>
        <v>4.5474735088646412E-13</v>
      </c>
      <c r="P120" s="11">
        <f>IF(_reported!P20="","",P119-_reported!P20)</f>
        <v>4.5474735088646412E-13</v>
      </c>
      <c r="Q120" s="11">
        <f>IF(_reported!Q20="","",Q119-_reported!Q20)</f>
        <v>0</v>
      </c>
      <c r="R120" s="11">
        <f>IF(_reported!R20="","",R119-_reported!R20)</f>
        <v>4.5474735088646412E-13</v>
      </c>
      <c r="S120" s="11">
        <f>IF(_reported!S20="","",S119-_reported!S20)</f>
        <v>4.5474735088646412E-13</v>
      </c>
      <c r="T120" s="11">
        <f>IF(_reported!T20="","",T119-_reported!T20)</f>
        <v>4.5474735088646412E-13</v>
      </c>
      <c r="U120" s="11">
        <f>IF(_reported!U20="","",U119-_reported!U20)</f>
        <v>4.5474735088646412E-13</v>
      </c>
      <c r="V120" s="11">
        <f>IF(_reported!V20="","",V119-_reported!V20)</f>
        <v>-4.5474735088646412E-13</v>
      </c>
      <c r="W120" s="11">
        <f>IF(_reported!W20="","",W119-_reported!W20)</f>
        <v>4.5474735088646412E-13</v>
      </c>
      <c r="X120" s="11">
        <f>IF(_reported!X20="","",X119-_reported!X20)</f>
        <v>0</v>
      </c>
      <c r="Y120" s="11">
        <f>IF(_reported!Y20="","",Y119-_reported!Y20)</f>
        <v>4.5474735088646412E-13</v>
      </c>
      <c r="Z120" s="11">
        <f>IF(_reported!Z20="","",Z119-_reported!Z20)</f>
        <v>9.0949470177292824E-13</v>
      </c>
      <c r="AA120" s="11">
        <f>IF(_reported!AA20="","",AA119-_reported!AA20)</f>
        <v>-4.5474735088646412E-13</v>
      </c>
      <c r="AJ120" s="11">
        <f>IF(_reported!AJ20="","",AJ119-_reported!AJ20)</f>
        <v>-4.5474735088646412E-13</v>
      </c>
      <c r="AK120" s="11">
        <f>IF(_reported!AK20="","",AK119-_reported!AK20)</f>
        <v>4.5474735088646412E-13</v>
      </c>
      <c r="AL120" s="11">
        <f>IF(_reported!AL20="","",AL119-_reported!AL20)</f>
        <v>4.5474735088646412E-13</v>
      </c>
      <c r="AM120" s="11">
        <f>IF(_reported!AM20="","",AM119-_reported!AM20)</f>
        <v>-4.5474735088646412E-13</v>
      </c>
      <c r="AN120" s="11">
        <f>IF(_reported!AN20="","",AN119-_reported!AN20)</f>
        <v>9.0949470177292824E-13</v>
      </c>
    </row>
    <row r="122" spans="2:45" x14ac:dyDescent="0.25">
      <c r="B122" s="6" t="s">
        <v>135</v>
      </c>
      <c r="G122" s="10">
        <f t="shared" ref="G122:AH122" si="93">G109+G112+G119</f>
        <v>2650.442</v>
      </c>
      <c r="H122" s="10">
        <f t="shared" si="93"/>
        <v>2661.732</v>
      </c>
      <c r="I122" s="10">
        <f t="shared" si="93"/>
        <v>2678.277</v>
      </c>
      <c r="J122" s="10">
        <f t="shared" si="93"/>
        <v>4841.3459999999995</v>
      </c>
      <c r="K122" s="10">
        <f t="shared" si="93"/>
        <v>4946.66</v>
      </c>
      <c r="L122" s="10">
        <f t="shared" si="93"/>
        <v>4840.1759999999995</v>
      </c>
      <c r="M122" s="10">
        <f t="shared" si="93"/>
        <v>4727.161000000001</v>
      </c>
      <c r="N122" s="10">
        <f t="shared" si="93"/>
        <v>7833.9850000000006</v>
      </c>
      <c r="O122" s="10">
        <f t="shared" si="93"/>
        <v>7734.7330000000002</v>
      </c>
      <c r="P122" s="10">
        <f t="shared" si="93"/>
        <v>7686.8459999999995</v>
      </c>
      <c r="Q122" s="10">
        <f t="shared" si="93"/>
        <v>7425.683</v>
      </c>
      <c r="R122" s="10">
        <f t="shared" si="93"/>
        <v>7243.4410000000007</v>
      </c>
      <c r="S122" s="10">
        <f t="shared" si="93"/>
        <v>6753.2630000000008</v>
      </c>
      <c r="T122" s="10">
        <f t="shared" si="93"/>
        <v>6683.7340000000004</v>
      </c>
      <c r="U122" s="10">
        <f t="shared" si="93"/>
        <v>6725.8550000000005</v>
      </c>
      <c r="V122" s="10">
        <f t="shared" si="93"/>
        <v>6737.4069999999992</v>
      </c>
      <c r="W122" s="10">
        <f t="shared" si="93"/>
        <v>6645.9549999999999</v>
      </c>
      <c r="X122" s="10">
        <f t="shared" si="93"/>
        <v>6716.4240000000009</v>
      </c>
      <c r="Y122" s="10">
        <f t="shared" si="93"/>
        <v>6783.2969999999996</v>
      </c>
      <c r="Z122" s="10">
        <f t="shared" si="93"/>
        <v>6837.6060000000007</v>
      </c>
      <c r="AA122" s="10">
        <f t="shared" si="93"/>
        <v>6521.741</v>
      </c>
      <c r="AB122" s="10">
        <f t="shared" si="93"/>
        <v>6574.8375228799996</v>
      </c>
      <c r="AC122" s="10">
        <f t="shared" si="93"/>
        <v>6706.8924812450005</v>
      </c>
      <c r="AD122" s="10">
        <f t="shared" si="93"/>
        <v>6351.4553477549998</v>
      </c>
      <c r="AE122" s="10">
        <f t="shared" si="93"/>
        <v>6454.1235071350002</v>
      </c>
      <c r="AF122" s="10">
        <f t="shared" si="93"/>
        <v>6596.3429592067005</v>
      </c>
      <c r="AG122" s="10">
        <f t="shared" si="93"/>
        <v>6812.0824785265759</v>
      </c>
      <c r="AH122" s="10">
        <f t="shared" si="93"/>
        <v>7062.1876405960265</v>
      </c>
      <c r="AJ122" s="10">
        <f>AJ109+AJ112+AJ119</f>
        <v>4841.3459999999995</v>
      </c>
      <c r="AK122" s="10">
        <f>AK109+AK112+AK119</f>
        <v>7833.9850000000006</v>
      </c>
      <c r="AL122" s="10">
        <f>AL109+AL112+AL119</f>
        <v>7243.4410000000007</v>
      </c>
      <c r="AM122" s="10">
        <f>AM109+AM112+AM119</f>
        <v>6737.4069999999992</v>
      </c>
      <c r="AN122" s="10">
        <f>AN109+AN112+AN119</f>
        <v>6837.6060000000007</v>
      </c>
      <c r="AO122" s="25">
        <f>AD122</f>
        <v>6351.4553477549998</v>
      </c>
      <c r="AP122" s="25">
        <f>AH122</f>
        <v>7062.1876405960265</v>
      </c>
      <c r="AQ122" s="10">
        <f>AQ109+AQ112+AQ119</f>
        <v>7797.0869227820076</v>
      </c>
      <c r="AR122" s="10">
        <f>AR109+AR112+AR119</f>
        <v>8712.6627137618761</v>
      </c>
      <c r="AS122" s="10">
        <f>AS109+AS112+AS119</f>
        <v>9705.8912908316288</v>
      </c>
    </row>
    <row r="123" spans="2:45" x14ac:dyDescent="0.25">
      <c r="D123" s="3" t="s">
        <v>136</v>
      </c>
      <c r="G123" s="11">
        <f>IF(_reported!G21="","",G122-_reported!G21)</f>
        <v>0</v>
      </c>
      <c r="H123" s="11">
        <f>IF(_reported!H21="","",H122-_reported!H21)</f>
        <v>0</v>
      </c>
      <c r="I123" s="11">
        <f>IF(_reported!I21="","",I122-_reported!I21)</f>
        <v>0</v>
      </c>
      <c r="J123" s="11">
        <f>IF(_reported!J21="","",J122-_reported!J21)</f>
        <v>0</v>
      </c>
      <c r="K123" s="11">
        <f>IF(_reported!K21="","",K122-_reported!K21)</f>
        <v>0</v>
      </c>
      <c r="L123" s="11">
        <f>IF(_reported!L21="","",L122-_reported!L21)</f>
        <v>-9.0949470177292824E-13</v>
      </c>
      <c r="M123" s="11">
        <f>IF(_reported!M21="","",M122-_reported!M21)</f>
        <v>9.0949470177292824E-13</v>
      </c>
      <c r="N123" s="11">
        <f>IF(_reported!N21="","",N122-_reported!N21)</f>
        <v>9.0949470177292824E-13</v>
      </c>
      <c r="O123" s="11">
        <f>IF(_reported!O21="","",O122-_reported!O21)</f>
        <v>0</v>
      </c>
      <c r="P123" s="11">
        <f>IF(_reported!P21="","",P122-_reported!P21)</f>
        <v>0</v>
      </c>
      <c r="Q123" s="11">
        <f>IF(_reported!Q21="","",Q122-_reported!Q21)</f>
        <v>0</v>
      </c>
      <c r="R123" s="11">
        <f>IF(_reported!R21="","",R122-_reported!R21)</f>
        <v>9.0949470177292824E-13</v>
      </c>
      <c r="S123" s="11">
        <f>IF(_reported!S21="","",S122-_reported!S21)</f>
        <v>9.0949470177292824E-13</v>
      </c>
      <c r="T123" s="11">
        <f>IF(_reported!T21="","",T122-_reported!T21)</f>
        <v>0</v>
      </c>
      <c r="U123" s="11">
        <f>IF(_reported!U21="","",U122-_reported!U21)</f>
        <v>9.0949470177292824E-13</v>
      </c>
      <c r="V123" s="11">
        <f>IF(_reported!V21="","",V122-_reported!V21)</f>
        <v>-9.0949470177292824E-13</v>
      </c>
      <c r="W123" s="11">
        <f>IF(_reported!W21="","",W122-_reported!W21)</f>
        <v>0</v>
      </c>
      <c r="X123" s="11">
        <f>IF(_reported!X21="","",X122-_reported!X21)</f>
        <v>9.0949470177292824E-13</v>
      </c>
      <c r="Y123" s="11">
        <f>IF(_reported!Y21="","",Y122-_reported!Y21)</f>
        <v>0</v>
      </c>
      <c r="Z123" s="11">
        <f>IF(_reported!Z21="","",Z122-_reported!Z21)</f>
        <v>9.0949470177292824E-13</v>
      </c>
      <c r="AA123" s="11">
        <f>IF(_reported!AA21="","",AA122-_reported!AA21)</f>
        <v>0</v>
      </c>
      <c r="AJ123" s="11">
        <f>IF(_reported!AJ21="","",AJ122-_reported!AJ21)</f>
        <v>0</v>
      </c>
      <c r="AK123" s="11">
        <f>IF(_reported!AK21="","",AK122-_reported!AK21)</f>
        <v>9.0949470177292824E-13</v>
      </c>
      <c r="AL123" s="11">
        <f>IF(_reported!AL21="","",AL122-_reported!AL21)</f>
        <v>9.0949470177292824E-13</v>
      </c>
      <c r="AM123" s="11">
        <f>IF(_reported!AM21="","",AM122-_reported!AM21)</f>
        <v>-9.0949470177292824E-13</v>
      </c>
      <c r="AN123" s="11">
        <f>IF(_reported!AN21="","",AN122-_reported!AN21)</f>
        <v>9.0949470177292824E-13</v>
      </c>
    </row>
    <row r="125" spans="2:45" x14ac:dyDescent="0.25">
      <c r="B125" s="6" t="s">
        <v>137</v>
      </c>
      <c r="G125" s="16">
        <f t="shared" ref="G125:AH125" si="94">G94-G122</f>
        <v>0</v>
      </c>
      <c r="H125" s="16">
        <f t="shared" si="94"/>
        <v>0</v>
      </c>
      <c r="I125" s="16">
        <f t="shared" si="94"/>
        <v>0</v>
      </c>
      <c r="J125" s="16">
        <f t="shared" si="94"/>
        <v>0</v>
      </c>
      <c r="K125" s="16">
        <f t="shared" si="94"/>
        <v>0</v>
      </c>
      <c r="L125" s="16">
        <f t="shared" si="94"/>
        <v>0</v>
      </c>
      <c r="M125" s="16">
        <f t="shared" si="94"/>
        <v>0</v>
      </c>
      <c r="N125" s="16">
        <f t="shared" si="94"/>
        <v>0</v>
      </c>
      <c r="O125" s="16">
        <f t="shared" si="94"/>
        <v>0</v>
      </c>
      <c r="P125" s="16">
        <f t="shared" si="94"/>
        <v>0</v>
      </c>
      <c r="Q125" s="16">
        <f t="shared" si="94"/>
        <v>0</v>
      </c>
      <c r="R125" s="16">
        <f t="shared" si="94"/>
        <v>0</v>
      </c>
      <c r="S125" s="16">
        <f t="shared" si="94"/>
        <v>0</v>
      </c>
      <c r="T125" s="16">
        <f t="shared" si="94"/>
        <v>0</v>
      </c>
      <c r="U125" s="16">
        <f t="shared" si="94"/>
        <v>0</v>
      </c>
      <c r="V125" s="16">
        <f t="shared" si="94"/>
        <v>0</v>
      </c>
      <c r="W125" s="16">
        <f t="shared" si="94"/>
        <v>0</v>
      </c>
      <c r="X125" s="16">
        <f t="shared" si="94"/>
        <v>0</v>
      </c>
      <c r="Y125" s="16">
        <f t="shared" si="94"/>
        <v>0</v>
      </c>
      <c r="Z125" s="16">
        <f t="shared" si="94"/>
        <v>0</v>
      </c>
      <c r="AA125" s="16">
        <f t="shared" si="94"/>
        <v>0</v>
      </c>
      <c r="AB125" s="16">
        <f t="shared" si="94"/>
        <v>0</v>
      </c>
      <c r="AC125" s="16">
        <f t="shared" si="94"/>
        <v>0</v>
      </c>
      <c r="AD125" s="16">
        <f t="shared" si="94"/>
        <v>0</v>
      </c>
      <c r="AE125" s="16">
        <f t="shared" si="94"/>
        <v>0</v>
      </c>
      <c r="AF125" s="16">
        <f t="shared" si="94"/>
        <v>0</v>
      </c>
      <c r="AG125" s="16">
        <f t="shared" si="94"/>
        <v>0</v>
      </c>
      <c r="AH125" s="16">
        <f t="shared" si="94"/>
        <v>0</v>
      </c>
      <c r="AJ125" s="16">
        <f t="shared" ref="AJ125:AS125" si="95">AJ94-AJ122</f>
        <v>0</v>
      </c>
      <c r="AK125" s="16">
        <f t="shared" si="95"/>
        <v>0</v>
      </c>
      <c r="AL125" s="16">
        <f t="shared" si="95"/>
        <v>0</v>
      </c>
      <c r="AM125" s="16">
        <f t="shared" si="95"/>
        <v>0</v>
      </c>
      <c r="AN125" s="16">
        <f t="shared" si="95"/>
        <v>0</v>
      </c>
      <c r="AO125" s="32">
        <f t="shared" si="95"/>
        <v>0</v>
      </c>
      <c r="AP125" s="32">
        <f t="shared" si="95"/>
        <v>0</v>
      </c>
      <c r="AQ125" s="16">
        <f t="shared" si="95"/>
        <v>0</v>
      </c>
      <c r="AR125" s="16">
        <f t="shared" si="95"/>
        <v>0</v>
      </c>
      <c r="AS125" s="16">
        <f t="shared" si="95"/>
        <v>0</v>
      </c>
    </row>
    <row r="128" spans="2:45" ht="15.75" x14ac:dyDescent="0.25">
      <c r="B128" s="15" t="s">
        <v>138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</row>
    <row r="130" spans="2:45" x14ac:dyDescent="0.25">
      <c r="D130" s="8" t="s">
        <v>139</v>
      </c>
      <c r="G130" s="17">
        <f t="shared" ref="G130:AH130" si="96">IFERROR(G87/G102,"")</f>
        <v>4.0974720337877502</v>
      </c>
      <c r="H130" s="17">
        <f t="shared" si="96"/>
        <v>3.5858794815203558</v>
      </c>
      <c r="I130" s="17">
        <f t="shared" si="96"/>
        <v>2.8274221796940044</v>
      </c>
      <c r="J130" s="17">
        <f t="shared" si="96"/>
        <v>3.4388323595002683</v>
      </c>
      <c r="K130" s="17">
        <f t="shared" si="96"/>
        <v>3.5290150096785458</v>
      </c>
      <c r="L130" s="17">
        <f t="shared" si="96"/>
        <v>3.4442951070360803</v>
      </c>
      <c r="M130" s="17">
        <f t="shared" si="96"/>
        <v>3.4073132017857173</v>
      </c>
      <c r="N130" s="17">
        <f t="shared" si="96"/>
        <v>2.3405695824144503</v>
      </c>
      <c r="O130" s="17">
        <f t="shared" si="96"/>
        <v>2.390583189747074</v>
      </c>
      <c r="P130" s="17">
        <f t="shared" si="96"/>
        <v>2.4555917240473977</v>
      </c>
      <c r="Q130" s="17">
        <f t="shared" si="96"/>
        <v>2.349308149629084</v>
      </c>
      <c r="R130" s="17">
        <f t="shared" si="96"/>
        <v>2.6002496356683733</v>
      </c>
      <c r="S130" s="17">
        <f t="shared" si="96"/>
        <v>2.1517310942998864</v>
      </c>
      <c r="T130" s="17">
        <f t="shared" si="96"/>
        <v>2.3576553517233845</v>
      </c>
      <c r="U130" s="17">
        <f t="shared" si="96"/>
        <v>2.4134738743546849</v>
      </c>
      <c r="V130" s="17">
        <f t="shared" si="96"/>
        <v>2.5018364517974971</v>
      </c>
      <c r="W130" s="17">
        <f t="shared" si="96"/>
        <v>2.7380617195918302</v>
      </c>
      <c r="X130" s="17">
        <f t="shared" si="96"/>
        <v>2.7259950298041922</v>
      </c>
      <c r="Y130" s="17">
        <f t="shared" si="96"/>
        <v>2.7833396127293093</v>
      </c>
      <c r="Z130" s="17">
        <f t="shared" si="96"/>
        <v>1.8431840940786646</v>
      </c>
      <c r="AA130" s="17">
        <f t="shared" si="96"/>
        <v>1.9474137902320581</v>
      </c>
      <c r="AB130" s="33">
        <f t="shared" si="96"/>
        <v>2.0462628292526088</v>
      </c>
      <c r="AC130" s="33">
        <f t="shared" si="96"/>
        <v>2.1601496063552692</v>
      </c>
      <c r="AD130" s="33">
        <f t="shared" si="96"/>
        <v>2.9122817665265432</v>
      </c>
      <c r="AE130" s="33">
        <f t="shared" si="96"/>
        <v>3.0568331823860975</v>
      </c>
      <c r="AF130" s="33">
        <f t="shared" si="96"/>
        <v>3.1307951454365952</v>
      </c>
      <c r="AG130" s="33">
        <f t="shared" si="96"/>
        <v>3.2140561300422497</v>
      </c>
      <c r="AH130" s="33">
        <f t="shared" si="96"/>
        <v>3.2172255193653467</v>
      </c>
      <c r="AJ130" s="17">
        <f t="shared" ref="AJ130:AS130" si="97">IFERROR(AJ87/AJ102,"")</f>
        <v>3.4388323595002683</v>
      </c>
      <c r="AK130" s="17">
        <f t="shared" si="97"/>
        <v>2.3405695824144503</v>
      </c>
      <c r="AL130" s="17">
        <f t="shared" si="97"/>
        <v>2.6002496356683733</v>
      </c>
      <c r="AM130" s="17">
        <f t="shared" si="97"/>
        <v>2.5018364517974971</v>
      </c>
      <c r="AN130" s="17">
        <f t="shared" si="97"/>
        <v>1.8431840940786646</v>
      </c>
      <c r="AO130" s="33">
        <f t="shared" si="97"/>
        <v>2.9122817665265432</v>
      </c>
      <c r="AP130" s="33">
        <f t="shared" si="97"/>
        <v>3.2172255193653467</v>
      </c>
      <c r="AQ130" s="33">
        <f t="shared" si="97"/>
        <v>3.7524886103793564</v>
      </c>
      <c r="AR130" s="33">
        <f t="shared" si="97"/>
        <v>4.0830913272989999</v>
      </c>
      <c r="AS130" s="33">
        <f t="shared" si="97"/>
        <v>4.4280207441999142</v>
      </c>
    </row>
    <row r="131" spans="2:45" x14ac:dyDescent="0.25">
      <c r="D131" s="8" t="s">
        <v>140</v>
      </c>
      <c r="G131" s="17">
        <f t="shared" ref="G131:AA131" si="98">IFERROR((G83+G84+G85)/G102,"")</f>
        <v>3.9654845574326525</v>
      </c>
      <c r="H131" s="17">
        <f t="shared" si="98"/>
        <v>3.4682851781824455</v>
      </c>
      <c r="I131" s="17">
        <f t="shared" si="98"/>
        <v>2.7314970585288849</v>
      </c>
      <c r="J131" s="17">
        <f t="shared" si="98"/>
        <v>3.3213009663727853</v>
      </c>
      <c r="K131" s="17">
        <f t="shared" si="98"/>
        <v>3.3978881731348967</v>
      </c>
      <c r="L131" s="17">
        <f t="shared" si="98"/>
        <v>3.3141071174882795</v>
      </c>
      <c r="M131" s="17">
        <f t="shared" si="98"/>
        <v>3.2733353712261519</v>
      </c>
      <c r="N131" s="17">
        <f t="shared" si="98"/>
        <v>2.1979661164583426</v>
      </c>
      <c r="O131" s="17">
        <f t="shared" si="98"/>
        <v>2.25117648919099</v>
      </c>
      <c r="P131" s="17">
        <f t="shared" si="98"/>
        <v>2.3310811780946112</v>
      </c>
      <c r="Q131" s="17">
        <f t="shared" si="98"/>
        <v>2.2222412795285948</v>
      </c>
      <c r="R131" s="17">
        <f t="shared" si="98"/>
        <v>2.4628571875947176</v>
      </c>
      <c r="S131" s="17">
        <f t="shared" si="98"/>
        <v>1.9964485825920693</v>
      </c>
      <c r="T131" s="17">
        <f t="shared" si="98"/>
        <v>2.1878610930886402</v>
      </c>
      <c r="U131" s="17">
        <f t="shared" si="98"/>
        <v>2.2599142202561988</v>
      </c>
      <c r="V131" s="17">
        <f t="shared" si="98"/>
        <v>2.3514182894185076</v>
      </c>
      <c r="W131" s="17">
        <f t="shared" si="98"/>
        <v>2.5613080218835349</v>
      </c>
      <c r="X131" s="17">
        <f t="shared" si="98"/>
        <v>2.5899418634271707</v>
      </c>
      <c r="Y131" s="17">
        <f t="shared" si="98"/>
        <v>2.6518596740728166</v>
      </c>
      <c r="Z131" s="17">
        <f t="shared" si="98"/>
        <v>1.7691202145396205</v>
      </c>
      <c r="AA131" s="17">
        <f t="shared" si="98"/>
        <v>1.8618338790315332</v>
      </c>
      <c r="AB131" s="33">
        <f t="shared" ref="AB131:AH131" si="99">IFERROR((AB83+AB85)/AB102,"")</f>
        <v>1.9610087413916624</v>
      </c>
      <c r="AC131" s="33">
        <f t="shared" si="99"/>
        <v>2.0737498491724069</v>
      </c>
      <c r="AD131" s="33">
        <f t="shared" si="99"/>
        <v>2.7756697446686203</v>
      </c>
      <c r="AE131" s="33">
        <f t="shared" si="99"/>
        <v>2.9194705450234602</v>
      </c>
      <c r="AF131" s="33">
        <f t="shared" si="99"/>
        <v>2.9934325080739579</v>
      </c>
      <c r="AG131" s="33">
        <f t="shared" si="99"/>
        <v>3.0759345830809237</v>
      </c>
      <c r="AH131" s="33">
        <f t="shared" si="99"/>
        <v>3.0791039724040208</v>
      </c>
      <c r="AJ131" s="17">
        <f>IFERROR((AJ83+AJ84+AJ85)/AJ102,"")</f>
        <v>3.3213009663727853</v>
      </c>
      <c r="AK131" s="17">
        <f>IFERROR((AK83+AK84+AK85)/AK102,"")</f>
        <v>2.1979661164583426</v>
      </c>
      <c r="AL131" s="17">
        <f>IFERROR((AL83+AL84+AL85)/AL102,"")</f>
        <v>2.4628571875947176</v>
      </c>
      <c r="AM131" s="17">
        <f>IFERROR((AM83+AM84+AM85)/AM102,"")</f>
        <v>2.3514182894185076</v>
      </c>
      <c r="AN131" s="17">
        <f>IFERROR((AN83+AN84+AN85)/AN102,"")</f>
        <v>1.7691202145396205</v>
      </c>
      <c r="AO131" s="33">
        <f>IFERROR((AO83+AO85)/AO102,"")</f>
        <v>2.7756697446686203</v>
      </c>
      <c r="AP131" s="33">
        <f>IFERROR((AP83+AP85)/AP102,"")</f>
        <v>3.0791039724040208</v>
      </c>
      <c r="AQ131" s="33">
        <f>IFERROR((AQ83+AQ85)/AQ102,"")</f>
        <v>3.6120391721771088</v>
      </c>
      <c r="AR131" s="33">
        <f>IFERROR((AR83+AR85)/AR102,"")</f>
        <v>3.9414482678089144</v>
      </c>
      <c r="AS131" s="33">
        <f>IFERROR((AS83+AS85)/AS102,"")</f>
        <v>4.2851636013427719</v>
      </c>
    </row>
    <row r="132" spans="2:45" x14ac:dyDescent="0.25">
      <c r="D132" s="8" t="s">
        <v>141</v>
      </c>
      <c r="G132" s="18">
        <f t="shared" ref="G132:AH132" si="100">G101+G105</f>
        <v>0</v>
      </c>
      <c r="H132" s="18">
        <f t="shared" si="100"/>
        <v>0</v>
      </c>
      <c r="I132" s="18">
        <f t="shared" si="100"/>
        <v>0</v>
      </c>
      <c r="J132" s="18">
        <f t="shared" si="100"/>
        <v>1703.0350000000001</v>
      </c>
      <c r="K132" s="18">
        <f t="shared" si="100"/>
        <v>1704.145</v>
      </c>
      <c r="L132" s="18">
        <f t="shared" si="100"/>
        <v>1705.268</v>
      </c>
      <c r="M132" s="18">
        <f t="shared" si="100"/>
        <v>1706.403</v>
      </c>
      <c r="N132" s="18">
        <f t="shared" si="100"/>
        <v>2707.1709999999998</v>
      </c>
      <c r="O132" s="18">
        <f t="shared" si="100"/>
        <v>2708.3</v>
      </c>
      <c r="P132" s="18">
        <f t="shared" si="100"/>
        <v>2709.442</v>
      </c>
      <c r="Q132" s="18">
        <f t="shared" si="100"/>
        <v>2710.596</v>
      </c>
      <c r="R132" s="18">
        <f t="shared" si="100"/>
        <v>2711.75</v>
      </c>
      <c r="S132" s="18">
        <f t="shared" si="100"/>
        <v>2236.415</v>
      </c>
      <c r="T132" s="18">
        <f t="shared" si="100"/>
        <v>2237.2449999999999</v>
      </c>
      <c r="U132" s="18">
        <f t="shared" si="100"/>
        <v>2238.0830000000001</v>
      </c>
      <c r="V132" s="18">
        <f t="shared" si="100"/>
        <v>2238.922</v>
      </c>
      <c r="W132" s="18">
        <f t="shared" si="100"/>
        <v>2232.143</v>
      </c>
      <c r="X132" s="18">
        <f t="shared" si="100"/>
        <v>2233.2550000000001</v>
      </c>
      <c r="Y132" s="18">
        <f t="shared" si="100"/>
        <v>2234.3069999999998</v>
      </c>
      <c r="Z132" s="18">
        <f t="shared" si="100"/>
        <v>2235.35</v>
      </c>
      <c r="AA132" s="18">
        <f t="shared" si="100"/>
        <v>2236.37</v>
      </c>
      <c r="AB132" s="24">
        <f t="shared" si="100"/>
        <v>2236.37</v>
      </c>
      <c r="AC132" s="24">
        <f t="shared" si="100"/>
        <v>2236.37</v>
      </c>
      <c r="AD132" s="24">
        <f t="shared" si="100"/>
        <v>1679.56</v>
      </c>
      <c r="AE132" s="24">
        <f t="shared" si="100"/>
        <v>1679.56</v>
      </c>
      <c r="AF132" s="24">
        <f t="shared" si="100"/>
        <v>1679.56</v>
      </c>
      <c r="AG132" s="24">
        <f t="shared" si="100"/>
        <v>1679.56</v>
      </c>
      <c r="AH132" s="24">
        <f t="shared" si="100"/>
        <v>1679.56</v>
      </c>
      <c r="AJ132" s="18">
        <f t="shared" ref="AJ132:AS132" si="101">AJ101+AJ105</f>
        <v>1703.0350000000001</v>
      </c>
      <c r="AK132" s="18">
        <f t="shared" si="101"/>
        <v>2707.1709999999998</v>
      </c>
      <c r="AL132" s="18">
        <f t="shared" si="101"/>
        <v>2711.75</v>
      </c>
      <c r="AM132" s="18">
        <f t="shared" si="101"/>
        <v>2238.922</v>
      </c>
      <c r="AN132" s="18">
        <f t="shared" si="101"/>
        <v>2235.35</v>
      </c>
      <c r="AO132" s="24">
        <f t="shared" si="101"/>
        <v>1679.56</v>
      </c>
      <c r="AP132" s="24">
        <f t="shared" si="101"/>
        <v>1679.56</v>
      </c>
      <c r="AQ132" s="24">
        <f t="shared" si="101"/>
        <v>1679.56</v>
      </c>
      <c r="AR132" s="24">
        <f t="shared" si="101"/>
        <v>1679.56</v>
      </c>
      <c r="AS132" s="24">
        <f t="shared" si="101"/>
        <v>1679.56</v>
      </c>
    </row>
    <row r="133" spans="2:45" x14ac:dyDescent="0.25">
      <c r="D133" s="8" t="s">
        <v>142</v>
      </c>
      <c r="G133" s="18">
        <f t="shared" ref="G133:AA133" si="102">G83+G84</f>
        <v>1647.2349999999999</v>
      </c>
      <c r="H133" s="18">
        <f t="shared" si="102"/>
        <v>1589.0239999999999</v>
      </c>
      <c r="I133" s="18">
        <f t="shared" si="102"/>
        <v>1280.3980000000001</v>
      </c>
      <c r="J133" s="18">
        <f t="shared" si="102"/>
        <v>1737.0990000000002</v>
      </c>
      <c r="K133" s="18">
        <f t="shared" si="102"/>
        <v>1808.5949999999998</v>
      </c>
      <c r="L133" s="18">
        <f t="shared" si="102"/>
        <v>1753.8600000000001</v>
      </c>
      <c r="M133" s="18">
        <f t="shared" si="102"/>
        <v>1686.1030000000001</v>
      </c>
      <c r="N133" s="18">
        <f t="shared" si="102"/>
        <v>1586.7950000000001</v>
      </c>
      <c r="O133" s="18">
        <f t="shared" si="102"/>
        <v>1593.9459999999999</v>
      </c>
      <c r="P133" s="18">
        <f t="shared" si="102"/>
        <v>1640.9259999999999</v>
      </c>
      <c r="Q133" s="18">
        <f t="shared" si="102"/>
        <v>1507.164</v>
      </c>
      <c r="R133" s="18">
        <f t="shared" si="102"/>
        <v>1590.325</v>
      </c>
      <c r="S133" s="18">
        <f t="shared" si="102"/>
        <v>1179.962</v>
      </c>
      <c r="T133" s="18">
        <f t="shared" si="102"/>
        <v>1267.9570000000001</v>
      </c>
      <c r="U133" s="18">
        <f t="shared" si="102"/>
        <v>1405.2760000000001</v>
      </c>
      <c r="V133" s="18">
        <f t="shared" si="102"/>
        <v>1517.672</v>
      </c>
      <c r="W133" s="18">
        <f t="shared" si="102"/>
        <v>1541.17</v>
      </c>
      <c r="X133" s="18">
        <f t="shared" si="102"/>
        <v>1691.0450000000001</v>
      </c>
      <c r="Y133" s="18">
        <f t="shared" si="102"/>
        <v>1898.558</v>
      </c>
      <c r="Z133" s="18">
        <f t="shared" si="102"/>
        <v>2055.84</v>
      </c>
      <c r="AA133" s="18">
        <f t="shared" si="102"/>
        <v>2140.8609999999999</v>
      </c>
      <c r="AB133" s="24">
        <f t="shared" ref="AB133:AH133" si="103">AB83</f>
        <v>2288.8331656</v>
      </c>
      <c r="AC133" s="24">
        <f t="shared" si="103"/>
        <v>2492.3366205381999</v>
      </c>
      <c r="AD133" s="24">
        <f t="shared" si="103"/>
        <v>2152.385292195584</v>
      </c>
      <c r="AE133" s="24">
        <f t="shared" si="103"/>
        <v>2267.6795182153082</v>
      </c>
      <c r="AF133" s="24">
        <f t="shared" si="103"/>
        <v>2408.3203955927684</v>
      </c>
      <c r="AG133" s="24">
        <f t="shared" si="103"/>
        <v>2596.8845785127496</v>
      </c>
      <c r="AH133" s="24">
        <f t="shared" si="103"/>
        <v>2795.3318961917171</v>
      </c>
      <c r="AJ133" s="18">
        <f>AJ83+AJ84</f>
        <v>1737.0990000000002</v>
      </c>
      <c r="AK133" s="18">
        <f>AK83+AK84</f>
        <v>1586.7950000000001</v>
      </c>
      <c r="AL133" s="18">
        <f>AL83+AL84</f>
        <v>1590.325</v>
      </c>
      <c r="AM133" s="18">
        <f>AM83+AM84</f>
        <v>1517.672</v>
      </c>
      <c r="AN133" s="18">
        <f>AN83+AN84</f>
        <v>2055.84</v>
      </c>
      <c r="AO133" s="24">
        <f>AO83</f>
        <v>2152.385292195584</v>
      </c>
      <c r="AP133" s="24">
        <f>AP83</f>
        <v>2795.3318961917171</v>
      </c>
      <c r="AQ133" s="24">
        <f>AQ83</f>
        <v>3504.3270571580852</v>
      </c>
      <c r="AR133" s="24">
        <f>AR83</f>
        <v>4320.1440765875504</v>
      </c>
      <c r="AS133" s="24">
        <f>AS83</f>
        <v>5218.5580077956201</v>
      </c>
    </row>
    <row r="134" spans="2:45" x14ac:dyDescent="0.25">
      <c r="D134" s="8" t="s">
        <v>143</v>
      </c>
      <c r="G134" s="18">
        <f t="shared" ref="G134:AA134" si="104">G83+G84-G101-G105</f>
        <v>1647.2349999999999</v>
      </c>
      <c r="H134" s="18">
        <f t="shared" si="104"/>
        <v>1589.0239999999999</v>
      </c>
      <c r="I134" s="18">
        <f t="shared" si="104"/>
        <v>1280.3980000000001</v>
      </c>
      <c r="J134" s="18">
        <f t="shared" si="104"/>
        <v>34.064000000000078</v>
      </c>
      <c r="K134" s="18">
        <f t="shared" si="104"/>
        <v>104.44999999999982</v>
      </c>
      <c r="L134" s="18">
        <f t="shared" si="104"/>
        <v>48.592000000000098</v>
      </c>
      <c r="M134" s="18">
        <f t="shared" si="104"/>
        <v>-20.299999999999955</v>
      </c>
      <c r="N134" s="18">
        <f t="shared" si="104"/>
        <v>-1120.3759999999997</v>
      </c>
      <c r="O134" s="18">
        <f t="shared" si="104"/>
        <v>-1114.3540000000003</v>
      </c>
      <c r="P134" s="18">
        <f t="shared" si="104"/>
        <v>-1068.5160000000001</v>
      </c>
      <c r="Q134" s="18">
        <f t="shared" si="104"/>
        <v>-1203.432</v>
      </c>
      <c r="R134" s="18">
        <f t="shared" si="104"/>
        <v>-1121.425</v>
      </c>
      <c r="S134" s="18">
        <f t="shared" si="104"/>
        <v>-1056.453</v>
      </c>
      <c r="T134" s="18">
        <f t="shared" si="104"/>
        <v>-969.28799999999978</v>
      </c>
      <c r="U134" s="18">
        <f t="shared" si="104"/>
        <v>-832.80700000000002</v>
      </c>
      <c r="V134" s="18">
        <f t="shared" si="104"/>
        <v>-721.25</v>
      </c>
      <c r="W134" s="18">
        <f t="shared" si="104"/>
        <v>-690.97299999999996</v>
      </c>
      <c r="X134" s="18">
        <f t="shared" si="104"/>
        <v>-542.21</v>
      </c>
      <c r="Y134" s="18">
        <f t="shared" si="104"/>
        <v>-335.7489999999998</v>
      </c>
      <c r="Z134" s="18">
        <f t="shared" si="104"/>
        <v>-179.50999999999976</v>
      </c>
      <c r="AA134" s="18">
        <f t="shared" si="104"/>
        <v>-95.509000000000015</v>
      </c>
      <c r="AB134" s="24">
        <f t="shared" ref="AB134:AH134" si="105">AB83-AB101-AB105</f>
        <v>52.463165600000139</v>
      </c>
      <c r="AC134" s="24">
        <f t="shared" si="105"/>
        <v>255.9666205382</v>
      </c>
      <c r="AD134" s="24">
        <f t="shared" si="105"/>
        <v>472.8252921955841</v>
      </c>
      <c r="AE134" s="24">
        <f t="shared" si="105"/>
        <v>588.11951821530829</v>
      </c>
      <c r="AF134" s="24">
        <f t="shared" si="105"/>
        <v>728.76039559276842</v>
      </c>
      <c r="AG134" s="24">
        <f t="shared" si="105"/>
        <v>917.32457851274967</v>
      </c>
      <c r="AH134" s="24">
        <f t="shared" si="105"/>
        <v>1115.7718961917171</v>
      </c>
      <c r="AJ134" s="18">
        <f>AJ83+AJ84-AJ101-AJ105</f>
        <v>34.064000000000078</v>
      </c>
      <c r="AK134" s="18">
        <f>AK83+AK84-AK101-AK105</f>
        <v>-1120.3759999999997</v>
      </c>
      <c r="AL134" s="18">
        <f>AL83+AL84-AL101-AL105</f>
        <v>-1121.425</v>
      </c>
      <c r="AM134" s="18">
        <f>AM83+AM84-AM101-AM105</f>
        <v>-721.25</v>
      </c>
      <c r="AN134" s="18">
        <f>AN83+AN84-AN101-AN105</f>
        <v>-179.50999999999976</v>
      </c>
      <c r="AO134" s="24">
        <f>AO83-AO101-AO105</f>
        <v>472.8252921955841</v>
      </c>
      <c r="AP134" s="24">
        <f>AP83-AP101-AP105</f>
        <v>1115.7718961917171</v>
      </c>
      <c r="AQ134" s="24">
        <f>AQ83-AQ101-AQ105</f>
        <v>1824.7670571580852</v>
      </c>
      <c r="AR134" s="24">
        <f>AR83-AR101-AR105</f>
        <v>2640.5840765875505</v>
      </c>
      <c r="AS134" s="24">
        <f>AS83-AS101-AS105</f>
        <v>3538.9980077956202</v>
      </c>
    </row>
    <row r="135" spans="2:45" x14ac:dyDescent="0.25">
      <c r="D135" s="8" t="s">
        <v>144</v>
      </c>
      <c r="G135" s="17">
        <f t="shared" ref="G135:AH135" si="106">IFERROR((G101+G105)/G119,"")</f>
        <v>0</v>
      </c>
      <c r="H135" s="17">
        <f t="shared" si="106"/>
        <v>0</v>
      </c>
      <c r="I135" s="17">
        <f t="shared" si="106"/>
        <v>0</v>
      </c>
      <c r="J135" s="17">
        <f t="shared" si="106"/>
        <v>0.71126019100472748</v>
      </c>
      <c r="K135" s="17">
        <f t="shared" si="106"/>
        <v>0.72144053998447177</v>
      </c>
      <c r="L135" s="17">
        <f t="shared" si="106"/>
        <v>0.74724581312325522</v>
      </c>
      <c r="M135" s="17">
        <f t="shared" si="106"/>
        <v>0.77469189889071777</v>
      </c>
      <c r="N135" s="17">
        <f t="shared" si="106"/>
        <v>0.76591326912554458</v>
      </c>
      <c r="O135" s="17">
        <f t="shared" si="106"/>
        <v>0.78132392617364466</v>
      </c>
      <c r="P135" s="17">
        <f t="shared" si="106"/>
        <v>0.78486185034961053</v>
      </c>
      <c r="Q135" s="17">
        <f t="shared" si="106"/>
        <v>0.83443391797563427</v>
      </c>
      <c r="R135" s="17">
        <f t="shared" si="106"/>
        <v>0.85045667649653545</v>
      </c>
      <c r="S135" s="17">
        <f t="shared" si="106"/>
        <v>0.70107317018120441</v>
      </c>
      <c r="T135" s="17">
        <f t="shared" si="106"/>
        <v>0.70121641613279329</v>
      </c>
      <c r="U135" s="17">
        <f t="shared" si="106"/>
        <v>0.70167128264390455</v>
      </c>
      <c r="V135" s="17">
        <f t="shared" si="106"/>
        <v>0.70042461788926158</v>
      </c>
      <c r="W135" s="17">
        <f t="shared" si="106"/>
        <v>0.69931526633996433</v>
      </c>
      <c r="X135" s="17">
        <f t="shared" si="106"/>
        <v>0.6993393829355623</v>
      </c>
      <c r="Y135" s="17">
        <f t="shared" si="106"/>
        <v>0.69616073681947477</v>
      </c>
      <c r="Z135" s="17">
        <f t="shared" si="106"/>
        <v>0.68917835671342664</v>
      </c>
      <c r="AA135" s="17">
        <f t="shared" si="106"/>
        <v>0.74996747101566896</v>
      </c>
      <c r="AB135" s="33">
        <f t="shared" si="106"/>
        <v>0.73528144857628186</v>
      </c>
      <c r="AC135" s="33">
        <f t="shared" si="106"/>
        <v>0.70920789048287303</v>
      </c>
      <c r="AD135" s="33">
        <f t="shared" si="106"/>
        <v>0.51015794062106401</v>
      </c>
      <c r="AE135" s="33">
        <f t="shared" si="106"/>
        <v>0.49293987357164931</v>
      </c>
      <c r="AF135" s="33">
        <f t="shared" si="106"/>
        <v>0.47635050828864439</v>
      </c>
      <c r="AG135" s="33">
        <f t="shared" si="106"/>
        <v>0.45397642516045111</v>
      </c>
      <c r="AH135" s="33">
        <f t="shared" si="106"/>
        <v>0.43378699944422283</v>
      </c>
      <c r="AJ135" s="17">
        <f t="shared" ref="AJ135:AS135" si="107">IFERROR((AJ101+AJ105)/AJ119,"")</f>
        <v>0.71126019100472748</v>
      </c>
      <c r="AK135" s="17">
        <f t="shared" si="107"/>
        <v>0.76591326912554458</v>
      </c>
      <c r="AL135" s="17">
        <f t="shared" si="107"/>
        <v>0.85045667649653545</v>
      </c>
      <c r="AM135" s="17">
        <f t="shared" si="107"/>
        <v>0.70042461788926158</v>
      </c>
      <c r="AN135" s="17">
        <f t="shared" si="107"/>
        <v>0.68917835671342664</v>
      </c>
      <c r="AO135" s="33">
        <f t="shared" si="107"/>
        <v>0.51015794062106401</v>
      </c>
      <c r="AP135" s="33">
        <f t="shared" si="107"/>
        <v>0.43378699944422283</v>
      </c>
      <c r="AQ135" s="33">
        <f t="shared" si="107"/>
        <v>0.36714228845869507</v>
      </c>
      <c r="AR135" s="33">
        <f t="shared" si="107"/>
        <v>0.31316887655888181</v>
      </c>
      <c r="AS135" s="33">
        <f t="shared" si="107"/>
        <v>0.26935007953907136</v>
      </c>
    </row>
    <row r="136" spans="2:45" x14ac:dyDescent="0.25">
      <c r="D136" s="8" t="s">
        <v>145</v>
      </c>
      <c r="G136" s="14">
        <f t="shared" ref="G136:AH136" si="108">IFERROR((G91+G92)/G94,"")</f>
        <v>0.1373733135831684</v>
      </c>
      <c r="H136" s="14">
        <f t="shared" si="108"/>
        <v>0.15322166168494802</v>
      </c>
      <c r="I136" s="14">
        <f t="shared" si="108"/>
        <v>0.28779510110418</v>
      </c>
      <c r="J136" s="14">
        <f t="shared" si="108"/>
        <v>0.50285870912758557</v>
      </c>
      <c r="K136" s="14">
        <f t="shared" si="108"/>
        <v>0.4946693324384534</v>
      </c>
      <c r="L136" s="14">
        <f t="shared" si="108"/>
        <v>0.49916139413112248</v>
      </c>
      <c r="M136" s="14">
        <f t="shared" si="108"/>
        <v>0.50406343257612751</v>
      </c>
      <c r="N136" s="14">
        <f t="shared" si="108"/>
        <v>0.65396972294432532</v>
      </c>
      <c r="O136" s="14">
        <f t="shared" si="108"/>
        <v>0.64970154755180298</v>
      </c>
      <c r="P136" s="14">
        <f t="shared" si="108"/>
        <v>0.6408861319714223</v>
      </c>
      <c r="Q136" s="14">
        <f t="shared" si="108"/>
        <v>0.65024429402655615</v>
      </c>
      <c r="R136" s="14">
        <f t="shared" si="108"/>
        <v>0.63133654294968378</v>
      </c>
      <c r="S136" s="14">
        <f t="shared" si="108"/>
        <v>0.66413687723993564</v>
      </c>
      <c r="T136" s="14">
        <f t="shared" si="108"/>
        <v>0.6578687901104382</v>
      </c>
      <c r="U136" s="14">
        <f t="shared" si="108"/>
        <v>0.64244664804697693</v>
      </c>
      <c r="V136" s="14">
        <f t="shared" si="108"/>
        <v>0.62821483101733344</v>
      </c>
      <c r="W136" s="14">
        <f t="shared" si="108"/>
        <v>0.62397172415401536</v>
      </c>
      <c r="X136" s="14">
        <f t="shared" si="108"/>
        <v>0.60458824517332443</v>
      </c>
      <c r="Y136" s="14">
        <f t="shared" si="108"/>
        <v>0.58014944650072076</v>
      </c>
      <c r="Z136" s="14">
        <f t="shared" si="108"/>
        <v>0.55821408838122577</v>
      </c>
      <c r="AA136" s="14">
        <f t="shared" si="108"/>
        <v>0.52576880927960801</v>
      </c>
      <c r="AB136" s="30">
        <f t="shared" si="108"/>
        <v>0.50933999028056609</v>
      </c>
      <c r="AC136" s="30">
        <f t="shared" si="108"/>
        <v>0.48733705959056406</v>
      </c>
      <c r="AD136" s="30">
        <f t="shared" si="108"/>
        <v>0.50607995437016651</v>
      </c>
      <c r="AE136" s="30">
        <f t="shared" si="108"/>
        <v>0.49706191689616464</v>
      </c>
      <c r="AF136" s="30">
        <f t="shared" si="108"/>
        <v>0.48552139751416729</v>
      </c>
      <c r="AG136" s="30">
        <f t="shared" si="108"/>
        <v>0.46945095678930981</v>
      </c>
      <c r="AH136" s="30">
        <f t="shared" si="108"/>
        <v>0.45224317123314017</v>
      </c>
      <c r="AJ136" s="14">
        <f t="shared" ref="AJ136:AS136" si="109">IFERROR((AJ91+AJ92)/AJ94,"")</f>
        <v>0.50285870912758557</v>
      </c>
      <c r="AK136" s="14">
        <f t="shared" si="109"/>
        <v>0.65396972294432532</v>
      </c>
      <c r="AL136" s="14">
        <f t="shared" si="109"/>
        <v>0.63133654294968378</v>
      </c>
      <c r="AM136" s="14">
        <f t="shared" si="109"/>
        <v>0.62821483101733344</v>
      </c>
      <c r="AN136" s="14">
        <f t="shared" si="109"/>
        <v>0.55821408838122577</v>
      </c>
      <c r="AO136" s="30">
        <f t="shared" si="109"/>
        <v>0.50607995437016651</v>
      </c>
      <c r="AP136" s="30">
        <f t="shared" si="109"/>
        <v>0.45224317123314017</v>
      </c>
      <c r="AQ136" s="30">
        <f t="shared" si="109"/>
        <v>0.40820595078352034</v>
      </c>
      <c r="AR136" s="30">
        <f t="shared" si="109"/>
        <v>0.3645512368310414</v>
      </c>
      <c r="AS136" s="30">
        <f t="shared" si="109"/>
        <v>0.32683745222169563</v>
      </c>
    </row>
    <row r="137" spans="2:45" x14ac:dyDescent="0.25">
      <c r="D137" s="8" t="s">
        <v>146</v>
      </c>
      <c r="G137" s="14">
        <f t="shared" ref="G137:AH137" si="110">IFERROR(G36/G119,"")</f>
        <v>-5.327154508301557E-2</v>
      </c>
      <c r="H137" s="14">
        <f t="shared" si="110"/>
        <v>-7.5308803050894435E-2</v>
      </c>
      <c r="I137" s="14">
        <f t="shared" si="110"/>
        <v>-5.8538906472567251E-2</v>
      </c>
      <c r="J137" s="14">
        <f t="shared" si="110"/>
        <v>-6.751320064266865E-2</v>
      </c>
      <c r="K137" s="14">
        <f t="shared" si="110"/>
        <v>-7.5166945932970991E-2</v>
      </c>
      <c r="L137" s="14">
        <f t="shared" si="110"/>
        <v>-8.9461721392542118E-2</v>
      </c>
      <c r="M137" s="14">
        <f t="shared" si="110"/>
        <v>-0.11350732696353449</v>
      </c>
      <c r="N137" s="14">
        <f t="shared" si="110"/>
        <v>-8.141140949129258E-2</v>
      </c>
      <c r="O137" s="14">
        <f t="shared" si="110"/>
        <v>-7.3191383540240101E-2</v>
      </c>
      <c r="P137" s="14">
        <f t="shared" si="110"/>
        <v>-5.6001432160935012E-2</v>
      </c>
      <c r="Q137" s="14">
        <f t="shared" si="110"/>
        <v>-3.8575617414593213E-2</v>
      </c>
      <c r="R137" s="14">
        <f t="shared" si="110"/>
        <v>-7.9654554800395488E-2</v>
      </c>
      <c r="S137" s="14">
        <f t="shared" si="110"/>
        <v>-9.1372757515075287E-2</v>
      </c>
      <c r="T137" s="14">
        <f t="shared" si="110"/>
        <v>-3.9409876759901194E-2</v>
      </c>
      <c r="U137" s="14">
        <f t="shared" si="110"/>
        <v>-3.9047593369295509E-2</v>
      </c>
      <c r="V137" s="14">
        <f t="shared" si="110"/>
        <v>-3.8330109515939362E-2</v>
      </c>
      <c r="W137" s="14">
        <f t="shared" si="110"/>
        <v>-2.4407734833631917E-2</v>
      </c>
      <c r="X137" s="14">
        <f t="shared" si="110"/>
        <v>-3.3621137240877862E-2</v>
      </c>
      <c r="Y137" s="14">
        <f t="shared" si="110"/>
        <v>-3.95168049553353E-2</v>
      </c>
      <c r="Z137" s="14">
        <f t="shared" si="110"/>
        <v>-2.7560659781100654E-2</v>
      </c>
      <c r="AA137" s="14">
        <f t="shared" si="110"/>
        <v>-0.11634209223744417</v>
      </c>
      <c r="AB137" s="30">
        <f t="shared" si="110"/>
        <v>-8.4366209756755739E-3</v>
      </c>
      <c r="AC137" s="30">
        <f t="shared" si="110"/>
        <v>-5.2664490025069481E-3</v>
      </c>
      <c r="AD137" s="30">
        <f t="shared" si="110"/>
        <v>9.5095088859588946E-3</v>
      </c>
      <c r="AE137" s="30">
        <f t="shared" si="110"/>
        <v>9.5218843321257258E-3</v>
      </c>
      <c r="AF137" s="30">
        <f t="shared" si="110"/>
        <v>1.0780703280065826E-2</v>
      </c>
      <c r="AG137" s="30">
        <f t="shared" si="110"/>
        <v>1.2788953688256785E-2</v>
      </c>
      <c r="AH137" s="30">
        <f t="shared" si="110"/>
        <v>1.6304993937751228E-2</v>
      </c>
      <c r="AJ137" s="14">
        <f t="shared" ref="AJ137:AS137" si="111">IFERROR(AJ36/AJ119,"")</f>
        <v>-0.22243944284788911</v>
      </c>
      <c r="AK137" s="14">
        <f t="shared" si="111"/>
        <v>-0.26014169773601625</v>
      </c>
      <c r="AL137" s="14">
        <f t="shared" si="111"/>
        <v>-0.25915038695896386</v>
      </c>
      <c r="AM137" s="14">
        <f t="shared" si="111"/>
        <v>-0.20781562204659376</v>
      </c>
      <c r="AN137" s="14">
        <f t="shared" si="111"/>
        <v>-0.12378387544319401</v>
      </c>
      <c r="AO137" s="30">
        <f t="shared" si="111"/>
        <v>-0.10870621748449333</v>
      </c>
      <c r="AP137" s="30">
        <f t="shared" si="111"/>
        <v>4.6721859957562915E-2</v>
      </c>
      <c r="AQ137" s="30">
        <f t="shared" si="111"/>
        <v>6.2830637797908831E-2</v>
      </c>
      <c r="AR137" s="30">
        <f t="shared" si="111"/>
        <v>6.6768651393762465E-2</v>
      </c>
      <c r="AS137" s="30">
        <f t="shared" si="111"/>
        <v>6.9884487256411484E-2</v>
      </c>
    </row>
    <row r="138" spans="2:45" x14ac:dyDescent="0.25">
      <c r="D138" s="8" t="s">
        <v>147</v>
      </c>
      <c r="G138" s="14">
        <f t="shared" ref="G138:AH138" si="112">IFERROR(G36/G94,"")</f>
        <v>-4.0544180932840637E-2</v>
      </c>
      <c r="H138" s="14">
        <f t="shared" si="112"/>
        <v>-5.5731380920393196E-2</v>
      </c>
      <c r="I138" s="14">
        <f t="shared" si="112"/>
        <v>-4.2994805989074306E-2</v>
      </c>
      <c r="J138" s="14">
        <f t="shared" si="112"/>
        <v>-3.3390094407629613E-2</v>
      </c>
      <c r="K138" s="14">
        <f t="shared" si="112"/>
        <v>-3.5893916299078552E-2</v>
      </c>
      <c r="L138" s="14">
        <f t="shared" si="112"/>
        <v>-4.2179871145181493E-2</v>
      </c>
      <c r="M138" s="14">
        <f t="shared" si="112"/>
        <v>-5.2890307734388561E-2</v>
      </c>
      <c r="N138" s="14">
        <f t="shared" si="112"/>
        <v>-3.6731497443510557E-2</v>
      </c>
      <c r="O138" s="14">
        <f t="shared" si="112"/>
        <v>-3.2800485808624567E-2</v>
      </c>
      <c r="P138" s="14">
        <f t="shared" si="112"/>
        <v>-2.5149976986660064E-2</v>
      </c>
      <c r="Q138" s="14">
        <f t="shared" si="112"/>
        <v>-1.6875215384227951E-2</v>
      </c>
      <c r="R138" s="14">
        <f t="shared" si="112"/>
        <v>-3.5064135954168733E-2</v>
      </c>
      <c r="S138" s="14">
        <f t="shared" si="112"/>
        <v>-4.316106154906154E-2</v>
      </c>
      <c r="T138" s="14">
        <f t="shared" si="112"/>
        <v>-1.8812538021411376E-2</v>
      </c>
      <c r="U138" s="14">
        <f t="shared" si="112"/>
        <v>-1.8517794391939752E-2</v>
      </c>
      <c r="V138" s="14">
        <f t="shared" si="112"/>
        <v>-1.8185482931341389E-2</v>
      </c>
      <c r="W138" s="14">
        <f t="shared" si="112"/>
        <v>-1.1722468779881907E-2</v>
      </c>
      <c r="X138" s="14">
        <f t="shared" si="112"/>
        <v>-1.5985441062089004E-2</v>
      </c>
      <c r="Y138" s="14">
        <f t="shared" si="112"/>
        <v>-1.8697102603645391E-2</v>
      </c>
      <c r="Z138" s="14">
        <f t="shared" si="112"/>
        <v>-1.3073727851531661E-2</v>
      </c>
      <c r="AA138" s="14">
        <f t="shared" si="112"/>
        <v>-5.3195458083968687E-2</v>
      </c>
      <c r="AB138" s="30">
        <f t="shared" si="112"/>
        <v>-3.9027754317432902E-3</v>
      </c>
      <c r="AC138" s="30">
        <f t="shared" si="112"/>
        <v>-2.476091206387923E-3</v>
      </c>
      <c r="AD138" s="30">
        <f t="shared" si="112"/>
        <v>4.9291917341536618E-3</v>
      </c>
      <c r="AE138" s="30">
        <f t="shared" si="112"/>
        <v>5.0267490363539212E-3</v>
      </c>
      <c r="AF138" s="30">
        <f t="shared" si="112"/>
        <v>5.7625241110752391E-3</v>
      </c>
      <c r="AG138" s="30">
        <f t="shared" si="112"/>
        <v>6.9457210816697189E-3</v>
      </c>
      <c r="AH138" s="30">
        <f t="shared" si="112"/>
        <v>8.9392355289036121E-3</v>
      </c>
      <c r="AJ138" s="14">
        <f t="shared" ref="AJ138:AS138" si="113">IFERROR(AJ36/AJ94,"")</f>
        <v>-0.11001217430028755</v>
      </c>
      <c r="AK138" s="14">
        <f t="shared" si="113"/>
        <v>-0.11737168248343596</v>
      </c>
      <c r="AL138" s="14">
        <f t="shared" si="113"/>
        <v>-0.11407865405406079</v>
      </c>
      <c r="AM138" s="14">
        <f t="shared" si="113"/>
        <v>-9.859683406390618E-2</v>
      </c>
      <c r="AN138" s="14">
        <f t="shared" si="113"/>
        <v>-5.8718358442998886E-2</v>
      </c>
      <c r="AO138" s="30">
        <f t="shared" si="113"/>
        <v>-5.6347156840754524E-2</v>
      </c>
      <c r="AP138" s="30">
        <f t="shared" si="113"/>
        <v>2.5615324489149025E-2</v>
      </c>
      <c r="AQ138" s="30">
        <f t="shared" si="113"/>
        <v>3.6863808801804607E-2</v>
      </c>
      <c r="AR138" s="30">
        <f t="shared" si="113"/>
        <v>4.1099698045045825E-2</v>
      </c>
      <c r="AS138" s="30">
        <f t="shared" si="113"/>
        <v>4.4897667074033122E-2</v>
      </c>
    </row>
    <row r="142" spans="2:45" ht="15.75" x14ac:dyDescent="0.25">
      <c r="B142" s="15" t="s">
        <v>148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</row>
    <row r="144" spans="2:45" x14ac:dyDescent="0.25">
      <c r="C144" s="8" t="s">
        <v>149</v>
      </c>
      <c r="G144" s="30">
        <f t="shared" ref="G144:AA144" si="114">IFERROR(G85/G15,"")</f>
        <v>1.2701685039101767</v>
      </c>
      <c r="H144" s="30">
        <f t="shared" si="114"/>
        <v>1.2454800008773148</v>
      </c>
      <c r="I144" s="30">
        <f t="shared" si="114"/>
        <v>1.0513641697633482</v>
      </c>
      <c r="J144" s="30">
        <f t="shared" si="114"/>
        <v>1.0779670997644557</v>
      </c>
      <c r="K144" s="30">
        <f t="shared" si="114"/>
        <v>1.0400842168396196</v>
      </c>
      <c r="L144" s="30">
        <f t="shared" si="114"/>
        <v>1.0851358220863645</v>
      </c>
      <c r="M144" s="30">
        <f t="shared" si="114"/>
        <v>0.97973247109616246</v>
      </c>
      <c r="N144" s="30">
        <f t="shared" si="114"/>
        <v>1.4053470931805381</v>
      </c>
      <c r="O144" s="30">
        <f t="shared" si="114"/>
        <v>1.2246418086141806</v>
      </c>
      <c r="P144" s="30">
        <f t="shared" si="114"/>
        <v>1.1847386396439965</v>
      </c>
      <c r="Q144" s="30">
        <f t="shared" si="114"/>
        <v>1.1112309586372908</v>
      </c>
      <c r="R144" s="30">
        <f t="shared" si="114"/>
        <v>1.0040294254745037</v>
      </c>
      <c r="S144" s="30">
        <f t="shared" si="114"/>
        <v>1.3492853729527781</v>
      </c>
      <c r="T144" s="30">
        <f t="shared" si="114"/>
        <v>1.2759232424948639</v>
      </c>
      <c r="U144" s="30">
        <f t="shared" si="114"/>
        <v>1.2909609264596869</v>
      </c>
      <c r="V144" s="30">
        <f t="shared" si="114"/>
        <v>1.2554916987348472</v>
      </c>
      <c r="W144" s="30">
        <f t="shared" si="114"/>
        <v>1.271167816091954</v>
      </c>
      <c r="X144" s="30">
        <f t="shared" si="114"/>
        <v>1.3529155629739831</v>
      </c>
      <c r="Y144" s="30">
        <f t="shared" si="114"/>
        <v>1.2751760993593488</v>
      </c>
      <c r="Z144" s="30">
        <f t="shared" si="114"/>
        <v>1.2793183711033236</v>
      </c>
      <c r="AA144" s="30">
        <f t="shared" si="114"/>
        <v>1.2868046072902855</v>
      </c>
      <c r="AB144" s="31">
        <v>1.26</v>
      </c>
      <c r="AC144" s="31">
        <v>1.24</v>
      </c>
      <c r="AD144" s="31">
        <v>1.22</v>
      </c>
      <c r="AE144" s="31">
        <v>1.22</v>
      </c>
      <c r="AF144" s="31">
        <v>1.2</v>
      </c>
      <c r="AG144" s="31">
        <v>1.19</v>
      </c>
      <c r="AH144" s="31">
        <v>1.18</v>
      </c>
      <c r="AJ144" s="30">
        <f t="shared" ref="AJ144:AP144" si="115">IFERROR(AJ85/(AJ15/4),"")</f>
        <v>1.2264134293118756</v>
      </c>
      <c r="AK144" s="30">
        <f t="shared" si="115"/>
        <v>1.8224703527760844</v>
      </c>
      <c r="AL144" s="30">
        <f t="shared" si="115"/>
        <v>1.1186727849689824</v>
      </c>
      <c r="AM144" s="30">
        <f t="shared" si="115"/>
        <v>1.2659752765055108</v>
      </c>
      <c r="AN144" s="30">
        <f t="shared" si="115"/>
        <v>1.3918561802029359</v>
      </c>
      <c r="AO144" s="30">
        <f t="shared" si="115"/>
        <v>1.2964652675039841</v>
      </c>
      <c r="AP144" s="30">
        <f t="shared" si="115"/>
        <v>1.2777569737575105</v>
      </c>
      <c r="AQ144" s="31">
        <v>1.1599999999999999</v>
      </c>
      <c r="AR144" s="31">
        <v>1.1399999999999999</v>
      </c>
      <c r="AS144" s="31">
        <v>1.1200000000000001</v>
      </c>
    </row>
    <row r="145" spans="2:45" x14ac:dyDescent="0.25">
      <c r="C145" s="8" t="s">
        <v>150</v>
      </c>
      <c r="G145" s="30">
        <f t="shared" ref="G145:AA145" si="116">IFERROR(G86/G15,"")</f>
        <v>0.27580801799192406</v>
      </c>
      <c r="H145" s="30">
        <f t="shared" si="116"/>
        <v>0.23917430052419561</v>
      </c>
      <c r="I145" s="30">
        <f t="shared" si="116"/>
        <v>0.19396286776005139</v>
      </c>
      <c r="J145" s="30">
        <f t="shared" si="116"/>
        <v>0.23275840235037865</v>
      </c>
      <c r="K145" s="30">
        <f t="shared" si="116"/>
        <v>0.25816084916564108</v>
      </c>
      <c r="L145" s="30">
        <f t="shared" si="116"/>
        <v>0.27456967509754476</v>
      </c>
      <c r="M145" s="30">
        <f t="shared" si="116"/>
        <v>0.25383964990197627</v>
      </c>
      <c r="N145" s="30">
        <f t="shared" si="116"/>
        <v>0.31946409327366987</v>
      </c>
      <c r="O145" s="30">
        <f t="shared" si="116"/>
        <v>0.27310881543525573</v>
      </c>
      <c r="P145" s="30">
        <f t="shared" si="116"/>
        <v>0.22757452041133841</v>
      </c>
      <c r="Q145" s="30">
        <f t="shared" si="116"/>
        <v>0.22189595928042483</v>
      </c>
      <c r="R145" s="30">
        <f t="shared" si="116"/>
        <v>0.20162391591220941</v>
      </c>
      <c r="S145" s="30">
        <f t="shared" si="116"/>
        <v>0.30429645075806944</v>
      </c>
      <c r="T145" s="30">
        <f t="shared" si="116"/>
        <v>0.31805484141664386</v>
      </c>
      <c r="U145" s="30">
        <f t="shared" si="116"/>
        <v>0.30156970507281916</v>
      </c>
      <c r="V145" s="30">
        <f t="shared" si="116"/>
        <v>0.29270464385176947</v>
      </c>
      <c r="W145" s="30">
        <f t="shared" si="116"/>
        <v>0.33221609195402302</v>
      </c>
      <c r="X145" s="30">
        <f t="shared" si="116"/>
        <v>0.27253120577669732</v>
      </c>
      <c r="Y145" s="30">
        <f t="shared" si="116"/>
        <v>0.26324065318784995</v>
      </c>
      <c r="Z145" s="30">
        <f t="shared" si="116"/>
        <v>0.22463619757140388</v>
      </c>
      <c r="AA145" s="30">
        <f t="shared" si="116"/>
        <v>0.25276937182973336</v>
      </c>
      <c r="AB145" s="31">
        <v>0.25</v>
      </c>
      <c r="AC145" s="31">
        <v>0.25</v>
      </c>
      <c r="AD145" s="31">
        <v>0.25</v>
      </c>
      <c r="AE145" s="31">
        <v>0.25</v>
      </c>
      <c r="AF145" s="31">
        <v>0.25</v>
      </c>
      <c r="AG145" s="31">
        <v>0.25</v>
      </c>
      <c r="AH145" s="31">
        <v>0.25</v>
      </c>
      <c r="AJ145" s="30">
        <f t="shared" ref="AJ145:AP145" si="117">IFERROR(AJ86/(AJ15/4),"")</f>
        <v>0.26481144970941695</v>
      </c>
      <c r="AK145" s="30">
        <f t="shared" si="117"/>
        <v>0.41428472837276714</v>
      </c>
      <c r="AL145" s="30">
        <f t="shared" si="117"/>
        <v>0.22464599324194892</v>
      </c>
      <c r="AM145" s="30">
        <f t="shared" si="117"/>
        <v>0.29514877940499262</v>
      </c>
      <c r="AN145" s="30">
        <f t="shared" si="117"/>
        <v>0.2443967717100767</v>
      </c>
      <c r="AO145" s="30">
        <f t="shared" si="117"/>
        <v>0.26566911219343936</v>
      </c>
      <c r="AP145" s="30">
        <f t="shared" si="117"/>
        <v>0.27071122325370989</v>
      </c>
      <c r="AQ145" s="31">
        <v>0.25</v>
      </c>
      <c r="AR145" s="31">
        <v>0.25</v>
      </c>
      <c r="AS145" s="31">
        <v>0.25</v>
      </c>
    </row>
    <row r="146" spans="2:45" x14ac:dyDescent="0.25">
      <c r="C146" s="8" t="s">
        <v>151</v>
      </c>
      <c r="G146" s="30">
        <f t="shared" ref="G146:AA146" si="118">IFERROR(G97/G15,"")</f>
        <v>6.7972330601604958E-2</v>
      </c>
      <c r="H146" s="30">
        <f t="shared" si="118"/>
        <v>3.0362404135077237E-2</v>
      </c>
      <c r="I146" s="30">
        <f t="shared" si="118"/>
        <v>3.6975077533458127E-2</v>
      </c>
      <c r="J146" s="30">
        <f t="shared" si="118"/>
        <v>4.4351366410860377E-2</v>
      </c>
      <c r="K146" s="30">
        <f t="shared" si="118"/>
        <v>4.0624629052310658E-2</v>
      </c>
      <c r="L146" s="30">
        <f t="shared" si="118"/>
        <v>3.9162680150685247E-2</v>
      </c>
      <c r="M146" s="30">
        <f t="shared" si="118"/>
        <v>4.3923303012565008E-2</v>
      </c>
      <c r="N146" s="30">
        <f t="shared" si="118"/>
        <v>4.4838505102289712E-2</v>
      </c>
      <c r="O146" s="30">
        <f t="shared" si="118"/>
        <v>5.6403276834125764E-2</v>
      </c>
      <c r="P146" s="30">
        <f t="shared" si="118"/>
        <v>3.4828052890653403E-2</v>
      </c>
      <c r="Q146" s="30">
        <f t="shared" si="118"/>
        <v>4.0730600319729512E-2</v>
      </c>
      <c r="R146" s="30">
        <f t="shared" si="118"/>
        <v>2.3826952999336907E-2</v>
      </c>
      <c r="S146" s="30">
        <f t="shared" si="118"/>
        <v>4.0970502628263607E-2</v>
      </c>
      <c r="T146" s="30">
        <f t="shared" si="118"/>
        <v>2.8253190253283739E-2</v>
      </c>
      <c r="U146" s="30">
        <f t="shared" si="118"/>
        <v>3.4030059325848731E-2</v>
      </c>
      <c r="V146" s="30">
        <f t="shared" si="118"/>
        <v>3.051417745389948E-2</v>
      </c>
      <c r="W146" s="30">
        <f t="shared" si="118"/>
        <v>3.80183908045977E-2</v>
      </c>
      <c r="X146" s="30">
        <f t="shared" si="118"/>
        <v>2.7776769839253965E-2</v>
      </c>
      <c r="Y146" s="30">
        <f t="shared" si="118"/>
        <v>4.2510332224854709E-2</v>
      </c>
      <c r="Z146" s="30">
        <f t="shared" si="118"/>
        <v>2.7790311455825906E-2</v>
      </c>
      <c r="AA146" s="30">
        <f t="shared" si="118"/>
        <v>1.7015650148158933E-2</v>
      </c>
      <c r="AB146" s="31">
        <v>0.02</v>
      </c>
      <c r="AC146" s="31">
        <v>0.02</v>
      </c>
      <c r="AD146" s="31">
        <v>0.02</v>
      </c>
      <c r="AE146" s="31">
        <v>0.02</v>
      </c>
      <c r="AF146" s="31">
        <v>0.02</v>
      </c>
      <c r="AG146" s="31">
        <v>0.02</v>
      </c>
      <c r="AH146" s="31">
        <v>0.02</v>
      </c>
      <c r="AJ146" s="30">
        <f t="shared" ref="AJ146:AP146" si="119">IFERROR(AJ97/(AJ15/4),"")</f>
        <v>5.0458971694494321E-2</v>
      </c>
      <c r="AK146" s="30">
        <f t="shared" si="119"/>
        <v>5.8147091638965254E-2</v>
      </c>
      <c r="AL146" s="30">
        <f t="shared" si="119"/>
        <v>2.6547592324295013E-2</v>
      </c>
      <c r="AM146" s="30">
        <f t="shared" si="119"/>
        <v>3.0768976233348316E-2</v>
      </c>
      <c r="AN146" s="30">
        <f t="shared" si="119"/>
        <v>3.023494199977509E-2</v>
      </c>
      <c r="AO146" s="30">
        <f t="shared" si="119"/>
        <v>2.1253528975475149E-2</v>
      </c>
      <c r="AP146" s="30">
        <f t="shared" si="119"/>
        <v>2.165689786029679E-2</v>
      </c>
      <c r="AQ146" s="31">
        <v>0.02</v>
      </c>
      <c r="AR146" s="31">
        <v>0.02</v>
      </c>
      <c r="AS146" s="31">
        <v>0.02</v>
      </c>
    </row>
    <row r="147" spans="2:45" x14ac:dyDescent="0.25">
      <c r="C147" s="8" t="s">
        <v>152</v>
      </c>
      <c r="G147" s="30">
        <f t="shared" ref="G147:AA147" si="120">IFERROR(G98/G15,"")</f>
        <v>0.73092191573100707</v>
      </c>
      <c r="H147" s="30">
        <f t="shared" si="120"/>
        <v>0.74301620839151628</v>
      </c>
      <c r="I147" s="30">
        <f t="shared" si="120"/>
        <v>0.83957908412729454</v>
      </c>
      <c r="J147" s="30">
        <f t="shared" si="120"/>
        <v>0.7388021426943242</v>
      </c>
      <c r="K147" s="30">
        <f t="shared" si="120"/>
        <v>0.6346875917607443</v>
      </c>
      <c r="L147" s="30">
        <f t="shared" si="120"/>
        <v>0.72116494918244167</v>
      </c>
      <c r="M147" s="30">
        <f t="shared" si="120"/>
        <v>0.68734611203508422</v>
      </c>
      <c r="N147" s="30">
        <f t="shared" si="120"/>
        <v>0.72363151755977062</v>
      </c>
      <c r="O147" s="30">
        <f t="shared" si="120"/>
        <v>0.64200447277065953</v>
      </c>
      <c r="P147" s="30">
        <f t="shared" si="120"/>
        <v>0.55395723909889438</v>
      </c>
      <c r="Q147" s="30">
        <f t="shared" si="120"/>
        <v>0.56069715734734749</v>
      </c>
      <c r="R147" s="30">
        <f t="shared" si="120"/>
        <v>0.50503883348542844</v>
      </c>
      <c r="S147" s="30">
        <f t="shared" si="120"/>
        <v>0.65642947130631213</v>
      </c>
      <c r="T147" s="30">
        <f t="shared" si="120"/>
        <v>0.58867824573353011</v>
      </c>
      <c r="U147" s="30">
        <f t="shared" si="120"/>
        <v>0.64799324549793169</v>
      </c>
      <c r="V147" s="30">
        <f t="shared" si="120"/>
        <v>0.64526721782370999</v>
      </c>
      <c r="W147" s="30">
        <f t="shared" si="120"/>
        <v>0.62860689655172419</v>
      </c>
      <c r="X147" s="30">
        <f t="shared" si="120"/>
        <v>0.63239322907217255</v>
      </c>
      <c r="Y147" s="30">
        <f t="shared" si="120"/>
        <v>0.63617606748616173</v>
      </c>
      <c r="Z147" s="30">
        <f t="shared" si="120"/>
        <v>0.59540359658032671</v>
      </c>
      <c r="AA147" s="30">
        <f t="shared" si="120"/>
        <v>0.61615817786155302</v>
      </c>
      <c r="AB147" s="31">
        <v>0.6</v>
      </c>
      <c r="AC147" s="31">
        <v>0.6</v>
      </c>
      <c r="AD147" s="31">
        <v>0.6</v>
      </c>
      <c r="AE147" s="31">
        <v>0.6</v>
      </c>
      <c r="AF147" s="31">
        <v>0.6</v>
      </c>
      <c r="AG147" s="31">
        <v>0.6</v>
      </c>
      <c r="AH147" s="31">
        <v>0.6</v>
      </c>
      <c r="AJ147" s="30">
        <f t="shared" ref="AJ147:AP147" si="121">IFERROR(AJ98/(AJ15/4),"")</f>
        <v>0.84054222953807467</v>
      </c>
      <c r="AK147" s="30">
        <f t="shared" si="121"/>
        <v>0.93841371536364582</v>
      </c>
      <c r="AL147" s="30">
        <f t="shared" si="121"/>
        <v>0.56270581721808044</v>
      </c>
      <c r="AM147" s="30">
        <f t="shared" si="121"/>
        <v>0.65065531323503867</v>
      </c>
      <c r="AN147" s="30">
        <f t="shared" si="121"/>
        <v>0.64777946939093267</v>
      </c>
      <c r="AO147" s="30">
        <f t="shared" si="121"/>
        <v>0.63760586926425444</v>
      </c>
      <c r="AP147" s="30">
        <f t="shared" si="121"/>
        <v>0.64970693580890371</v>
      </c>
      <c r="AQ147" s="31">
        <v>0.59</v>
      </c>
      <c r="AR147" s="31">
        <v>0.58499999999999996</v>
      </c>
      <c r="AS147" s="31">
        <v>0.57999999999999996</v>
      </c>
    </row>
    <row r="148" spans="2:45" x14ac:dyDescent="0.25">
      <c r="C148" s="8" t="s">
        <v>153</v>
      </c>
      <c r="G148" s="30">
        <f t="shared" ref="G148:AA148" si="122">IFERROR(G99/G15,"")</f>
        <v>0.79360400729218139</v>
      </c>
      <c r="H148" s="30">
        <f t="shared" si="122"/>
        <v>0.80920595696770747</v>
      </c>
      <c r="I148" s="30">
        <f t="shared" si="122"/>
        <v>0.69391048028834057</v>
      </c>
      <c r="J148" s="30">
        <f t="shared" si="122"/>
        <v>0.75233961451764053</v>
      </c>
      <c r="K148" s="30">
        <f t="shared" si="122"/>
        <v>0.66804008421683969</v>
      </c>
      <c r="L148" s="30">
        <f t="shared" si="122"/>
        <v>0.66532791548698333</v>
      </c>
      <c r="M148" s="30">
        <f t="shared" si="122"/>
        <v>0.53470473641991945</v>
      </c>
      <c r="N148" s="30">
        <f t="shared" si="122"/>
        <v>0.98813235352814133</v>
      </c>
      <c r="O148" s="30">
        <f t="shared" si="122"/>
        <v>0.83512903683540485</v>
      </c>
      <c r="P148" s="30">
        <f t="shared" si="122"/>
        <v>0.83592950412200673</v>
      </c>
      <c r="Q148" s="30">
        <f t="shared" si="122"/>
        <v>0.75018650888443794</v>
      </c>
      <c r="R148" s="30">
        <f t="shared" si="122"/>
        <v>0.63209129644097506</v>
      </c>
      <c r="S148" s="30">
        <f t="shared" si="122"/>
        <v>0.89202615230896221</v>
      </c>
      <c r="T148" s="30">
        <f t="shared" si="122"/>
        <v>0.86420750613788477</v>
      </c>
      <c r="U148" s="30">
        <f t="shared" si="122"/>
        <v>0.85674677559868939</v>
      </c>
      <c r="V148" s="30">
        <f t="shared" si="122"/>
        <v>0.86257900367316476</v>
      </c>
      <c r="W148" s="30">
        <f t="shared" si="122"/>
        <v>0.77960689655172422</v>
      </c>
      <c r="X148" s="30">
        <f t="shared" si="122"/>
        <v>0.84527513697884549</v>
      </c>
      <c r="Y148" s="30">
        <f t="shared" si="122"/>
        <v>0.84398074859492367</v>
      </c>
      <c r="Z148" s="30">
        <f t="shared" si="122"/>
        <v>0.85768919614620875</v>
      </c>
      <c r="AA148" s="30">
        <f t="shared" si="122"/>
        <v>0.77329125331045701</v>
      </c>
      <c r="AB148" s="31">
        <v>0.77</v>
      </c>
      <c r="AC148" s="31">
        <v>0.76</v>
      </c>
      <c r="AD148" s="31">
        <v>0.76</v>
      </c>
      <c r="AE148" s="31">
        <v>0.75</v>
      </c>
      <c r="AF148" s="31">
        <v>0.75</v>
      </c>
      <c r="AG148" s="31">
        <v>0.74</v>
      </c>
      <c r="AH148" s="31">
        <v>0.74</v>
      </c>
      <c r="AJ148" s="30">
        <f t="shared" ref="AJ148:AP148" si="123">IFERROR(AJ99/(AJ15/4),"")</f>
        <v>0.85594394007884544</v>
      </c>
      <c r="AK148" s="30">
        <f t="shared" si="123"/>
        <v>1.2814214564234694</v>
      </c>
      <c r="AL148" s="30">
        <f t="shared" si="123"/>
        <v>0.70426554541477071</v>
      </c>
      <c r="AM148" s="30">
        <f t="shared" si="123"/>
        <v>0.86978169093701652</v>
      </c>
      <c r="AN148" s="30">
        <f t="shared" si="123"/>
        <v>0.93313754833352069</v>
      </c>
      <c r="AO148" s="30">
        <f t="shared" si="123"/>
        <v>0.80763410106805567</v>
      </c>
      <c r="AP148" s="30">
        <f t="shared" si="123"/>
        <v>0.80130522083098121</v>
      </c>
      <c r="AQ148" s="31">
        <v>0.73</v>
      </c>
      <c r="AR148" s="31">
        <v>0.72</v>
      </c>
      <c r="AS148" s="31">
        <v>0.71</v>
      </c>
    </row>
    <row r="149" spans="2:45" x14ac:dyDescent="0.25">
      <c r="C149" s="8" t="s">
        <v>154</v>
      </c>
      <c r="G149" s="30">
        <f t="shared" ref="G149:AA149" si="124">IFERROR(G100/G15,"")</f>
        <v>0.49715468624878612</v>
      </c>
      <c r="H149" s="30">
        <f t="shared" si="124"/>
        <v>0.45130902683852286</v>
      </c>
      <c r="I149" s="30">
        <f t="shared" si="124"/>
        <v>0.45155905115811235</v>
      </c>
      <c r="J149" s="30">
        <f t="shared" si="124"/>
        <v>0.44490033685383584</v>
      </c>
      <c r="K149" s="30">
        <f t="shared" si="124"/>
        <v>0.62543498497466621</v>
      </c>
      <c r="L149" s="30">
        <f t="shared" si="124"/>
        <v>0.68336907451109774</v>
      </c>
      <c r="M149" s="30">
        <f t="shared" si="124"/>
        <v>0.62866504997197115</v>
      </c>
      <c r="N149" s="30">
        <f t="shared" si="124"/>
        <v>0.48362433311011283</v>
      </c>
      <c r="O149" s="30">
        <f t="shared" si="124"/>
        <v>0.42554275812863118</v>
      </c>
      <c r="P149" s="30">
        <f t="shared" si="124"/>
        <v>0.40303817589478846</v>
      </c>
      <c r="Q149" s="30">
        <f t="shared" si="124"/>
        <v>0.39467852483416327</v>
      </c>
      <c r="R149" s="30">
        <f t="shared" si="124"/>
        <v>0.30654654437784357</v>
      </c>
      <c r="S149" s="30">
        <f t="shared" si="124"/>
        <v>0.37020504800382292</v>
      </c>
      <c r="T149" s="30">
        <f t="shared" si="124"/>
        <v>0.39203889070669706</v>
      </c>
      <c r="U149" s="30">
        <f t="shared" si="124"/>
        <v>0.42509019813355364</v>
      </c>
      <c r="V149" s="30">
        <f t="shared" si="124"/>
        <v>0.40757910212010962</v>
      </c>
      <c r="W149" s="30">
        <f t="shared" si="124"/>
        <v>0.43331034482758624</v>
      </c>
      <c r="X149" s="30">
        <f t="shared" si="124"/>
        <v>0.49767770964113361</v>
      </c>
      <c r="Y149" s="30">
        <f t="shared" si="124"/>
        <v>0.47946835523729592</v>
      </c>
      <c r="Z149" s="30">
        <f t="shared" si="124"/>
        <v>0.44605427667867914</v>
      </c>
      <c r="AA149" s="30">
        <f t="shared" si="124"/>
        <v>0.451571901353303</v>
      </c>
      <c r="AB149" s="31">
        <v>0.45</v>
      </c>
      <c r="AC149" s="31">
        <v>0.45</v>
      </c>
      <c r="AD149" s="31">
        <v>0.45</v>
      </c>
      <c r="AE149" s="31">
        <v>0.45</v>
      </c>
      <c r="AF149" s="31">
        <v>0.45</v>
      </c>
      <c r="AG149" s="31">
        <v>0.45</v>
      </c>
      <c r="AH149" s="31">
        <v>0.45</v>
      </c>
      <c r="AJ149" s="30">
        <f t="shared" ref="AJ149:AP149" si="125">IFERROR(AJ100/(AJ15/4),"")</f>
        <v>0.50616734772531213</v>
      </c>
      <c r="AK149" s="30">
        <f t="shared" si="125"/>
        <v>0.62716962467937298</v>
      </c>
      <c r="AL149" s="30">
        <f t="shared" si="125"/>
        <v>0.3415490301588659</v>
      </c>
      <c r="AM149" s="30">
        <f t="shared" si="125"/>
        <v>0.41098245972022684</v>
      </c>
      <c r="AN149" s="30">
        <f t="shared" si="125"/>
        <v>0.48529233670406474</v>
      </c>
      <c r="AO149" s="30">
        <f t="shared" si="125"/>
        <v>0.47820440194819092</v>
      </c>
      <c r="AP149" s="30">
        <f t="shared" si="125"/>
        <v>0.48728020185667786</v>
      </c>
      <c r="AQ149" s="31">
        <v>0.44</v>
      </c>
      <c r="AR149" s="31">
        <v>0.44</v>
      </c>
      <c r="AS149" s="31">
        <v>0.44</v>
      </c>
    </row>
    <row r="150" spans="2:45" x14ac:dyDescent="0.25">
      <c r="C150" s="8" t="s">
        <v>155</v>
      </c>
      <c r="G150" s="30">
        <f t="shared" ref="G150:AA150" si="126">IFERROR(-G176/G15,"")</f>
        <v>5.0023001039306222E-2</v>
      </c>
      <c r="H150" s="30">
        <f t="shared" si="126"/>
        <v>2.488284191517828E-2</v>
      </c>
      <c r="I150" s="30">
        <f t="shared" si="126"/>
        <v>3.2857422256991974E-2</v>
      </c>
      <c r="J150" s="30">
        <f t="shared" si="126"/>
        <v>4.4256388825570502E-2</v>
      </c>
      <c r="K150" s="30">
        <f t="shared" si="126"/>
        <v>4.6634762562241125E-2</v>
      </c>
      <c r="L150" s="30">
        <f t="shared" si="126"/>
        <v>5.1938608214972246E-2</v>
      </c>
      <c r="M150" s="30">
        <f t="shared" si="126"/>
        <v>3.7125132788860295E-2</v>
      </c>
      <c r="N150" s="30">
        <f t="shared" si="126"/>
        <v>3.2804551925388163E-2</v>
      </c>
      <c r="O150" s="30">
        <f t="shared" si="126"/>
        <v>2.8679293550056859E-2</v>
      </c>
      <c r="P150" s="30">
        <f t="shared" si="126"/>
        <v>2.6464071620572918E-2</v>
      </c>
      <c r="Q150" s="30">
        <f t="shared" si="126"/>
        <v>2.9569467668730816E-2</v>
      </c>
      <c r="R150" s="30">
        <f t="shared" si="126"/>
        <v>1.8646966523762944E-2</v>
      </c>
      <c r="S150" s="30">
        <f t="shared" si="126"/>
        <v>1.561753334202181E-2</v>
      </c>
      <c r="T150" s="30">
        <f t="shared" si="126"/>
        <v>1.9512129974023892E-2</v>
      </c>
      <c r="U150" s="30">
        <f t="shared" si="126"/>
        <v>1.6015067735382974E-2</v>
      </c>
      <c r="V150" s="30">
        <f t="shared" si="126"/>
        <v>1.4093227068971929E-2</v>
      </c>
      <c r="W150" s="30">
        <f t="shared" si="126"/>
        <v>1.3144827586206897E-2</v>
      </c>
      <c r="X150" s="30">
        <f t="shared" si="126"/>
        <v>1.4618636380129904E-2</v>
      </c>
      <c r="Y150" s="30">
        <f t="shared" si="126"/>
        <v>8.7268786587762822E-3</v>
      </c>
      <c r="Z150" s="30">
        <f t="shared" si="126"/>
        <v>5.4721927929253077E-3</v>
      </c>
      <c r="AA150" s="30">
        <f t="shared" si="126"/>
        <v>9.5014540431844919E-3</v>
      </c>
      <c r="AB150" s="31">
        <v>0.01</v>
      </c>
      <c r="AC150" s="31">
        <v>0.01</v>
      </c>
      <c r="AD150" s="31">
        <v>0.01</v>
      </c>
      <c r="AE150" s="31">
        <v>0.01</v>
      </c>
      <c r="AF150" s="31">
        <v>0.01</v>
      </c>
      <c r="AG150" s="31">
        <v>0.01</v>
      </c>
      <c r="AH150" s="31">
        <v>0.01</v>
      </c>
      <c r="AJ150" s="30">
        <f t="shared" ref="AJ150:AP150" si="127">IFERROR(-AJ176/AJ15,"")</f>
        <v>3.7764086567986702E-2</v>
      </c>
      <c r="AK150" s="30">
        <f t="shared" si="127"/>
        <v>4.1076214357192976E-2</v>
      </c>
      <c r="AL150" s="30">
        <f t="shared" si="127"/>
        <v>2.5566024494849168E-2</v>
      </c>
      <c r="AM150" s="30">
        <f t="shared" si="127"/>
        <v>1.6296108379681842E-2</v>
      </c>
      <c r="AN150" s="30">
        <f t="shared" si="127"/>
        <v>1.0285200211067186E-2</v>
      </c>
      <c r="AO150" s="30">
        <f t="shared" si="127"/>
        <v>9.8792959940424575E-3</v>
      </c>
      <c r="AP150" s="30">
        <f t="shared" si="127"/>
        <v>1.0000000000000002E-2</v>
      </c>
      <c r="AQ150" s="31">
        <v>1.0999999999999999E-2</v>
      </c>
      <c r="AR150" s="31">
        <v>1.2E-2</v>
      </c>
      <c r="AS150" s="31">
        <v>1.2E-2</v>
      </c>
    </row>
    <row r="151" spans="2:45" x14ac:dyDescent="0.25">
      <c r="C151" s="8" t="s">
        <v>156</v>
      </c>
      <c r="H151" s="30">
        <f t="shared" ref="H151:AA151" si="128">IFERROR((H160-G92*H152)/G90,"")</f>
        <v>0.20524196440464354</v>
      </c>
      <c r="I151" s="30">
        <f t="shared" si="128"/>
        <v>0.84781339892441754</v>
      </c>
      <c r="J151" s="30">
        <f t="shared" si="128"/>
        <v>7.1721384565499351</v>
      </c>
      <c r="K151" s="30">
        <f t="shared" si="128"/>
        <v>0.15296024729987032</v>
      </c>
      <c r="L151" s="30">
        <f t="shared" si="128"/>
        <v>0.10530089861123752</v>
      </c>
      <c r="M151" s="30">
        <f t="shared" si="128"/>
        <v>9.1626736836490752E-2</v>
      </c>
      <c r="N151" s="30">
        <f t="shared" si="128"/>
        <v>11.393462448202886</v>
      </c>
      <c r="O151" s="30">
        <f t="shared" si="128"/>
        <v>9.5508891131846255E-2</v>
      </c>
      <c r="P151" s="30">
        <f t="shared" si="128"/>
        <v>9.4567996900426138E-2</v>
      </c>
      <c r="Q151" s="30">
        <f t="shared" si="128"/>
        <v>8.8464919083811197E-2</v>
      </c>
      <c r="R151" s="30">
        <f t="shared" si="128"/>
        <v>8.9533901013442926E-2</v>
      </c>
      <c r="S151" s="30">
        <f t="shared" si="128"/>
        <v>9.8319930156793356E-2</v>
      </c>
      <c r="T151" s="30">
        <f t="shared" si="128"/>
        <v>0.10863067362745547</v>
      </c>
      <c r="U151" s="30">
        <f t="shared" si="128"/>
        <v>0.23717880085653256</v>
      </c>
      <c r="V151" s="30">
        <f t="shared" si="128"/>
        <v>0.13597631493731629</v>
      </c>
      <c r="W151" s="30">
        <f t="shared" si="128"/>
        <v>0.10692275776925536</v>
      </c>
      <c r="X151" s="30">
        <f t="shared" si="128"/>
        <v>0.11904814831280858</v>
      </c>
      <c r="Y151" s="30">
        <f t="shared" si="128"/>
        <v>0.12796933006575717</v>
      </c>
      <c r="Z151" s="30">
        <f t="shared" si="128"/>
        <v>0.17524077989194189</v>
      </c>
      <c r="AA151" s="30">
        <f t="shared" si="128"/>
        <v>-3.8170862071490288</v>
      </c>
      <c r="AB151" s="31">
        <v>0.13</v>
      </c>
      <c r="AC151" s="31">
        <v>0.13</v>
      </c>
      <c r="AD151" s="31">
        <v>0.13</v>
      </c>
      <c r="AE151" s="31">
        <v>0.13</v>
      </c>
      <c r="AF151" s="31">
        <v>0.13</v>
      </c>
      <c r="AG151" s="31">
        <v>0.13</v>
      </c>
      <c r="AH151" s="31">
        <v>0.13</v>
      </c>
      <c r="AO151" s="30">
        <f>IFERROR((AO160-AN92*AO152)/AN90,"")</f>
        <v>-3.5173632223845117</v>
      </c>
      <c r="AP151" s="30">
        <f>IFERROR((AP160-AO92*AP152)/AO90,"")</f>
        <v>0.50832388313774401</v>
      </c>
      <c r="AQ151" s="31">
        <v>0.42</v>
      </c>
      <c r="AR151" s="31">
        <v>0.42</v>
      </c>
      <c r="AS151" s="31">
        <v>0.42</v>
      </c>
    </row>
    <row r="152" spans="2:45" x14ac:dyDescent="0.25">
      <c r="C152" s="8" t="s">
        <v>157</v>
      </c>
      <c r="H152" s="30">
        <f t="shared" ref="H152:AA152" si="129">IFERROR((G92-H92)/G92,"")</f>
        <v>-0.13394891266827746</v>
      </c>
      <c r="I152" s="30">
        <f t="shared" si="129"/>
        <v>-1.0079907459551607</v>
      </c>
      <c r="J152" s="30">
        <f t="shared" si="129"/>
        <v>-5.173004767788246</v>
      </c>
      <c r="K152" s="30">
        <f t="shared" si="129"/>
        <v>3.0995130073454065E-2</v>
      </c>
      <c r="L152" s="30">
        <f t="shared" si="129"/>
        <v>3.9327423131899839E-2</v>
      </c>
      <c r="M152" s="30">
        <f t="shared" si="129"/>
        <v>4.3770750644036661E-2</v>
      </c>
      <c r="N152" s="30">
        <f t="shared" si="129"/>
        <v>-1.6516278902950092</v>
      </c>
      <c r="O152" s="30">
        <f t="shared" si="129"/>
        <v>5.0941248568072264E-2</v>
      </c>
      <c r="P152" s="30">
        <f t="shared" si="129"/>
        <v>5.4198484580222799E-2</v>
      </c>
      <c r="Q152" s="30">
        <f t="shared" si="129"/>
        <v>5.7403395543624308E-2</v>
      </c>
      <c r="R152" s="30">
        <f t="shared" si="129"/>
        <v>0.13505169725379867</v>
      </c>
      <c r="S152" s="30">
        <f t="shared" si="129"/>
        <v>6.2525901993609259E-2</v>
      </c>
      <c r="T152" s="30">
        <f t="shared" si="129"/>
        <v>6.6781822993402379E-2</v>
      </c>
      <c r="U152" s="30">
        <f t="shared" si="129"/>
        <v>6.1766483900428555E-2</v>
      </c>
      <c r="V152" s="30">
        <f t="shared" si="129"/>
        <v>7.6612173388909285E-2</v>
      </c>
      <c r="W152" s="30">
        <f t="shared" si="129"/>
        <v>8.0330321176851224E-2</v>
      </c>
      <c r="X152" s="30">
        <f t="shared" si="129"/>
        <v>8.7924135005262166E-2</v>
      </c>
      <c r="Y152" s="30">
        <f t="shared" si="129"/>
        <v>0.14014940175565502</v>
      </c>
      <c r="Z152" s="30">
        <f t="shared" si="129"/>
        <v>0.15406321275594204</v>
      </c>
      <c r="AA152" s="30">
        <f t="shared" si="129"/>
        <v>0.59630094198086525</v>
      </c>
      <c r="AB152" s="31">
        <v>0.30499999999999999</v>
      </c>
      <c r="AC152" s="31">
        <v>0.44</v>
      </c>
      <c r="AD152" s="31">
        <v>0.53</v>
      </c>
      <c r="AE152" s="31">
        <v>0.13</v>
      </c>
      <c r="AF152" s="31">
        <v>0.13</v>
      </c>
      <c r="AG152" s="31">
        <v>0.13</v>
      </c>
      <c r="AH152" s="31">
        <v>0.13</v>
      </c>
      <c r="AK152" s="30">
        <f t="shared" ref="AK152:AP152" si="130">IFERROR((AJ92-AK92)/AJ92,"")</f>
        <v>-1.3603475501789077</v>
      </c>
      <c r="AL152" s="30">
        <f t="shared" si="130"/>
        <v>0.2681718250743666</v>
      </c>
      <c r="AM152" s="30">
        <f t="shared" si="130"/>
        <v>0.24205524099961259</v>
      </c>
      <c r="AN152" s="30">
        <f t="shared" si="130"/>
        <v>0.38986808724155553</v>
      </c>
      <c r="AO152" s="30">
        <f t="shared" si="130"/>
        <v>0.92615375351090778</v>
      </c>
      <c r="AP152" s="30">
        <f t="shared" si="130"/>
        <v>0.42710239000000011</v>
      </c>
      <c r="AQ152" s="31">
        <v>0.4</v>
      </c>
      <c r="AR152" s="31">
        <v>0.4</v>
      </c>
      <c r="AS152" s="31">
        <v>0.4</v>
      </c>
    </row>
    <row r="153" spans="2:45" x14ac:dyDescent="0.25">
      <c r="C153" s="8" t="s">
        <v>158</v>
      </c>
      <c r="G153" s="30">
        <f t="shared" ref="G153:AA153" si="131">IFERROR(G161/G15,"")</f>
        <v>0.28351336615950801</v>
      </c>
      <c r="H153" s="30">
        <f t="shared" si="131"/>
        <v>0.3121778609602211</v>
      </c>
      <c r="I153" s="30">
        <f t="shared" si="131"/>
        <v>0.33987943896510292</v>
      </c>
      <c r="J153" s="30">
        <f t="shared" si="131"/>
        <v>0.30988336752526408</v>
      </c>
      <c r="K153" s="30">
        <f t="shared" si="131"/>
        <v>0.32308216139894919</v>
      </c>
      <c r="L153" s="30">
        <f t="shared" si="131"/>
        <v>0.3980635800204011</v>
      </c>
      <c r="M153" s="30">
        <f t="shared" si="131"/>
        <v>0.4784394250513348</v>
      </c>
      <c r="N153" s="30">
        <f t="shared" si="131"/>
        <v>0.38564750961252758</v>
      </c>
      <c r="O153" s="30">
        <f t="shared" si="131"/>
        <v>0.3258207574131477</v>
      </c>
      <c r="P153" s="30">
        <f t="shared" si="131"/>
        <v>0.29529615091906314</v>
      </c>
      <c r="Q153" s="30">
        <f t="shared" si="131"/>
        <v>0.27044890759081974</v>
      </c>
      <c r="R153" s="30">
        <f t="shared" si="131"/>
        <v>0.29700066309079093</v>
      </c>
      <c r="S153" s="30">
        <f t="shared" si="131"/>
        <v>0.57751639949606848</v>
      </c>
      <c r="T153" s="30">
        <f t="shared" si="131"/>
        <v>0.25686519357430793</v>
      </c>
      <c r="U153" s="30">
        <f t="shared" si="131"/>
        <v>0.23429567071354504</v>
      </c>
      <c r="V153" s="30">
        <f t="shared" si="131"/>
        <v>0.24142691189435983</v>
      </c>
      <c r="W153" s="30">
        <f t="shared" si="131"/>
        <v>0.2271034482758621</v>
      </c>
      <c r="X153" s="30">
        <f t="shared" si="131"/>
        <v>0.23042381799049313</v>
      </c>
      <c r="Y153" s="30">
        <f t="shared" si="131"/>
        <v>0.19542088543714076</v>
      </c>
      <c r="Z153" s="30">
        <f t="shared" si="131"/>
        <v>0.18456376505946265</v>
      </c>
      <c r="AA153" s="30">
        <f t="shared" si="131"/>
        <v>0.15182847406136496</v>
      </c>
      <c r="AB153" s="31">
        <v>0.14799999999999999</v>
      </c>
      <c r="AC153" s="31">
        <v>0.14199999999999999</v>
      </c>
      <c r="AD153" s="31">
        <v>0.13200000000000001</v>
      </c>
      <c r="AE153" s="31">
        <v>0.128</v>
      </c>
      <c r="AF153" s="31">
        <v>0.125</v>
      </c>
      <c r="AG153" s="31">
        <v>0.122</v>
      </c>
      <c r="AH153" s="31">
        <v>0.11799999999999999</v>
      </c>
      <c r="AJ153" s="30">
        <f t="shared" ref="AJ153:AP153" si="132">IFERROR(AJ161/AJ15,"")</f>
        <v>0.31260771922494385</v>
      </c>
      <c r="AK153" s="30">
        <f t="shared" si="132"/>
        <v>0.39543889968828727</v>
      </c>
      <c r="AL153" s="30">
        <f t="shared" si="132"/>
        <v>0.29657155318593509</v>
      </c>
      <c r="AM153" s="30">
        <f t="shared" si="132"/>
        <v>0.32882799165037457</v>
      </c>
      <c r="AN153" s="30">
        <f t="shared" si="132"/>
        <v>0.20826341011911453</v>
      </c>
      <c r="AO153" s="30">
        <f t="shared" si="132"/>
        <v>0.14317977427559153</v>
      </c>
      <c r="AP153" s="30">
        <f t="shared" si="132"/>
        <v>0.12305490758571304</v>
      </c>
      <c r="AQ153" s="31">
        <v>0.115</v>
      </c>
      <c r="AR153" s="31">
        <v>0.108</v>
      </c>
      <c r="AS153" s="31">
        <v>0.1</v>
      </c>
    </row>
    <row r="154" spans="2:45" x14ac:dyDescent="0.25">
      <c r="C154" s="8" t="s">
        <v>159</v>
      </c>
      <c r="G154" s="30">
        <f t="shared" ref="G154:AA154" si="133">IFERROR(-G35/G15,"")</f>
        <v>-8.4848278329613409E-3</v>
      </c>
      <c r="H154" s="30">
        <f t="shared" si="133"/>
        <v>-4.5949364312294827E-3</v>
      </c>
      <c r="I154" s="30">
        <f t="shared" si="133"/>
        <v>-4.0729513006062978E-2</v>
      </c>
      <c r="J154" s="30">
        <f t="shared" si="133"/>
        <v>5.1566496973380956E-2</v>
      </c>
      <c r="K154" s="30">
        <f t="shared" si="133"/>
        <v>1.9442344576822878E-2</v>
      </c>
      <c r="L154" s="30">
        <f t="shared" si="133"/>
        <v>7.7800183811771355E-3</v>
      </c>
      <c r="M154" s="30">
        <f t="shared" si="133"/>
        <v>3.5517729442116446E-2</v>
      </c>
      <c r="N154" s="30">
        <f t="shared" si="133"/>
        <v>3.7829231840416519E-2</v>
      </c>
      <c r="O154" s="30">
        <f t="shared" si="133"/>
        <v>1.2401046444467096E-2</v>
      </c>
      <c r="P154" s="30">
        <f t="shared" si="133"/>
        <v>8.9806889881119747E-3</v>
      </c>
      <c r="Q154" s="30">
        <f t="shared" si="133"/>
        <v>1.4279414196725527E-2</v>
      </c>
      <c r="R154" s="30">
        <f t="shared" si="133"/>
        <v>1.593715737573613E-2</v>
      </c>
      <c r="S154" s="30">
        <f t="shared" si="133"/>
        <v>-2.7896520265867326E-2</v>
      </c>
      <c r="T154" s="30">
        <f t="shared" si="133"/>
        <v>2.105689591082204E-3</v>
      </c>
      <c r="U154" s="30">
        <f t="shared" si="133"/>
        <v>1.5482053314879387E-2</v>
      </c>
      <c r="V154" s="30">
        <f t="shared" si="133"/>
        <v>4.6773237307454179E-3</v>
      </c>
      <c r="W154" s="30">
        <f t="shared" si="133"/>
        <v>5.0390804597701157E-3</v>
      </c>
      <c r="X154" s="30">
        <f t="shared" si="133"/>
        <v>5.48822526216481E-3</v>
      </c>
      <c r="Y154" s="30">
        <f t="shared" si="133"/>
        <v>1.9924991766093303E-2</v>
      </c>
      <c r="Z154" s="30">
        <f t="shared" si="133"/>
        <v>-1.5293516654110903E-2</v>
      </c>
      <c r="AA154" s="30">
        <f t="shared" si="133"/>
        <v>-1.3855713268193248E-2</v>
      </c>
      <c r="AB154" s="31">
        <v>8.9999999999999993E-3</v>
      </c>
      <c r="AC154" s="31">
        <v>8.9999999999999993E-3</v>
      </c>
      <c r="AD154" s="31">
        <v>8.9999999999999993E-3</v>
      </c>
      <c r="AE154" s="31">
        <v>8.9999999999999993E-3</v>
      </c>
      <c r="AF154" s="31">
        <v>8.9999999999999993E-3</v>
      </c>
      <c r="AG154" s="31">
        <v>8.9999999999999993E-3</v>
      </c>
      <c r="AH154" s="31">
        <v>8.9999999999999993E-3</v>
      </c>
      <c r="AJ154" s="30">
        <f t="shared" ref="AJ154:AP154" si="134">IFERROR(-AJ35/AJ15,"")</f>
        <v>1.2399529592283295E-3</v>
      </c>
      <c r="AK154" s="30">
        <f t="shared" si="134"/>
        <v>2.6644400096619471E-2</v>
      </c>
      <c r="AL154" s="30">
        <f t="shared" si="134"/>
        <v>1.3019146287437989E-2</v>
      </c>
      <c r="AM154" s="30">
        <f t="shared" si="134"/>
        <v>-1.5695530965032496E-3</v>
      </c>
      <c r="AN154" s="30">
        <f t="shared" si="134"/>
        <v>3.4033502590763215E-3</v>
      </c>
      <c r="AO154" s="30">
        <f t="shared" si="134"/>
        <v>3.4663553825413562E-3</v>
      </c>
      <c r="AP154" s="30">
        <f t="shared" si="134"/>
        <v>8.9999999999999993E-3</v>
      </c>
      <c r="AQ154" s="31">
        <v>0.02</v>
      </c>
      <c r="AR154" s="31">
        <v>2.8000000000000001E-2</v>
      </c>
      <c r="AS154" s="31">
        <v>3.2000000000000001E-2</v>
      </c>
    </row>
    <row r="157" spans="2:45" ht="15.75" x14ac:dyDescent="0.25">
      <c r="B157" s="19" t="s">
        <v>160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</row>
    <row r="159" spans="2:45" x14ac:dyDescent="0.25">
      <c r="C159" s="8" t="s">
        <v>66</v>
      </c>
      <c r="G159" s="18">
        <f t="shared" ref="G159:AH159" si="135">G36</f>
        <v>-107.46000000000001</v>
      </c>
      <c r="H159" s="18">
        <f t="shared" si="135"/>
        <v>-148.34200000000001</v>
      </c>
      <c r="I159" s="18">
        <f t="shared" si="135"/>
        <v>-115.15199999999999</v>
      </c>
      <c r="J159" s="18">
        <f t="shared" si="135"/>
        <v>-161.65300000000002</v>
      </c>
      <c r="K159" s="18">
        <f t="shared" si="135"/>
        <v>-177.55499999999995</v>
      </c>
      <c r="L159" s="18">
        <f t="shared" si="135"/>
        <v>-204.15799999999999</v>
      </c>
      <c r="M159" s="18">
        <f t="shared" si="135"/>
        <v>-250.02100000000002</v>
      </c>
      <c r="N159" s="18">
        <f t="shared" si="135"/>
        <v>-287.75400000000008</v>
      </c>
      <c r="O159" s="18">
        <f t="shared" si="135"/>
        <v>-253.70300000000012</v>
      </c>
      <c r="P159" s="18">
        <f t="shared" si="135"/>
        <v>-193.32399999999998</v>
      </c>
      <c r="Q159" s="18">
        <f t="shared" si="135"/>
        <v>-125.30999999999996</v>
      </c>
      <c r="R159" s="18">
        <f t="shared" si="135"/>
        <v>-253.9849999999999</v>
      </c>
      <c r="S159" s="18">
        <f t="shared" si="135"/>
        <v>-291.47800000000001</v>
      </c>
      <c r="T159" s="18">
        <f t="shared" si="135"/>
        <v>-125.73799999999997</v>
      </c>
      <c r="U159" s="18">
        <f t="shared" si="135"/>
        <v>-124.54799999999996</v>
      </c>
      <c r="V159" s="18">
        <f t="shared" si="135"/>
        <v>-122.523</v>
      </c>
      <c r="W159" s="18">
        <f t="shared" si="135"/>
        <v>-77.907000000000068</v>
      </c>
      <c r="X159" s="18">
        <f t="shared" si="135"/>
        <v>-107.36500000000007</v>
      </c>
      <c r="Y159" s="18">
        <f t="shared" si="135"/>
        <v>-126.82799999999999</v>
      </c>
      <c r="Z159" s="18">
        <f t="shared" si="135"/>
        <v>-89.393000000000001</v>
      </c>
      <c r="AA159" s="18">
        <f t="shared" si="135"/>
        <v>-346.92700000000002</v>
      </c>
      <c r="AB159" s="18">
        <f t="shared" si="135"/>
        <v>-25.660114351999976</v>
      </c>
      <c r="AC159" s="18">
        <f t="shared" si="135"/>
        <v>-16.60687749500002</v>
      </c>
      <c r="AD159" s="18">
        <f t="shared" si="135"/>
        <v>31.30754120000001</v>
      </c>
      <c r="AE159" s="18">
        <f t="shared" si="135"/>
        <v>32.44325912000005</v>
      </c>
      <c r="AF159" s="18">
        <f t="shared" si="135"/>
        <v>38.01158534735</v>
      </c>
      <c r="AG159" s="18">
        <f t="shared" si="135"/>
        <v>47.314824881174943</v>
      </c>
      <c r="AH159" s="18">
        <f t="shared" si="135"/>
        <v>63.130558668599967</v>
      </c>
      <c r="AJ159" s="18">
        <f>AJ36</f>
        <v>-532.60699999999997</v>
      </c>
      <c r="AK159" s="18">
        <f>AK36</f>
        <v>-919.48800000000017</v>
      </c>
      <c r="AL159" s="18">
        <f>AL36</f>
        <v>-826.32200000000012</v>
      </c>
      <c r="AM159" s="18">
        <f>AM36</f>
        <v>-664.28699999999992</v>
      </c>
      <c r="AN159" s="18">
        <f>AN36</f>
        <v>-401.49299999999988</v>
      </c>
      <c r="AO159" s="24">
        <f t="shared" ref="AO159:AO173" si="136">AA159+AB159+AC159+AD159</f>
        <v>-357.886450647</v>
      </c>
      <c r="AP159" s="24">
        <f t="shared" ref="AP159:AP173" si="137">AE159+AF159+AG159+AH159</f>
        <v>180.90022801712496</v>
      </c>
      <c r="AQ159" s="18">
        <f>AQ36</f>
        <v>287.43032153248686</v>
      </c>
      <c r="AR159" s="18">
        <f>AR36</f>
        <v>358.08780670394248</v>
      </c>
      <c r="AS159" s="18">
        <f>AS36</f>
        <v>435.77187583251589</v>
      </c>
    </row>
    <row r="160" spans="2:45" x14ac:dyDescent="0.25">
      <c r="C160" s="8" t="s">
        <v>161</v>
      </c>
      <c r="G160" s="13">
        <v>11.832000000000001</v>
      </c>
      <c r="H160" s="13">
        <v>12.27</v>
      </c>
      <c r="I160" s="13">
        <v>15.12</v>
      </c>
      <c r="J160" s="13">
        <v>25.344999999999999</v>
      </c>
      <c r="K160" s="13">
        <v>41.472000000000001</v>
      </c>
      <c r="L160" s="13">
        <v>42.636000000000003</v>
      </c>
      <c r="M160" s="13">
        <v>43.49</v>
      </c>
      <c r="N160" s="13">
        <v>83.977999999999994</v>
      </c>
      <c r="O160" s="13">
        <v>109.56</v>
      </c>
      <c r="P160" s="13">
        <v>111.07899999999999</v>
      </c>
      <c r="Q160" s="13">
        <v>111.023</v>
      </c>
      <c r="R160" s="13">
        <v>232.25399999999999</v>
      </c>
      <c r="S160" s="13">
        <v>101.81</v>
      </c>
      <c r="T160" s="13">
        <v>101.40900000000001</v>
      </c>
      <c r="U160" s="13">
        <v>102.6</v>
      </c>
      <c r="V160" s="13">
        <v>103.161</v>
      </c>
      <c r="W160" s="13">
        <v>96.216999999999999</v>
      </c>
      <c r="X160" s="13">
        <v>96.927999999999997</v>
      </c>
      <c r="Y160" s="13">
        <v>135.893</v>
      </c>
      <c r="Z160" s="13">
        <v>131.90600000000001</v>
      </c>
      <c r="AA160" s="13">
        <v>127.255</v>
      </c>
      <c r="AB160" s="26">
        <f t="shared" ref="AB160:AH160" si="138">AA90*AB151+AA92*AB152</f>
        <v>87.161140000000017</v>
      </c>
      <c r="AC160" s="26">
        <f t="shared" si="138"/>
        <v>87.115952433200007</v>
      </c>
      <c r="AD160" s="26">
        <f t="shared" si="138"/>
        <v>60.774457897384025</v>
      </c>
      <c r="AE160" s="26">
        <f t="shared" si="138"/>
        <v>12.713469139724081</v>
      </c>
      <c r="AF160" s="26">
        <f t="shared" si="138"/>
        <v>11.780891397559952</v>
      </c>
      <c r="AG160" s="26">
        <f t="shared" si="138"/>
        <v>10.986376870356157</v>
      </c>
      <c r="AH160" s="26">
        <f t="shared" si="138"/>
        <v>10.329363181517357</v>
      </c>
      <c r="AJ160" s="13">
        <v>64.566999999999993</v>
      </c>
      <c r="AK160" s="13">
        <v>211.57599999999999</v>
      </c>
      <c r="AL160" s="13">
        <v>563.91600000000005</v>
      </c>
      <c r="AM160" s="13">
        <v>408.98</v>
      </c>
      <c r="AN160" s="13">
        <v>460.94400000000002</v>
      </c>
      <c r="AO160" s="26">
        <f t="shared" si="136"/>
        <v>362.30655033058406</v>
      </c>
      <c r="AP160" s="26">
        <f t="shared" si="137"/>
        <v>45.81010058915755</v>
      </c>
      <c r="AQ160" s="26">
        <f>AP90*AQ151+AP92*AQ152</f>
        <v>31.155428213056865</v>
      </c>
      <c r="AR160" s="26">
        <f>AQ90*AR151+AQ92*AR152</f>
        <v>30.580073547952615</v>
      </c>
      <c r="AS160" s="26">
        <f>AR90*AS151+AR92*AS152</f>
        <v>32.841774360939077</v>
      </c>
    </row>
    <row r="161" spans="2:45" x14ac:dyDescent="0.25">
      <c r="C161" s="8" t="s">
        <v>162</v>
      </c>
      <c r="G161" s="13">
        <v>66.561000000000007</v>
      </c>
      <c r="H161" s="13">
        <v>85.4</v>
      </c>
      <c r="I161" s="13">
        <v>97.316999999999993</v>
      </c>
      <c r="J161" s="13">
        <v>97.881</v>
      </c>
      <c r="K161" s="13">
        <v>103.42700000000001</v>
      </c>
      <c r="L161" s="13">
        <v>118.242</v>
      </c>
      <c r="M161" s="13">
        <v>154.47900000000001</v>
      </c>
      <c r="N161" s="13">
        <v>173.917</v>
      </c>
      <c r="O161" s="13">
        <v>163.02799999999999</v>
      </c>
      <c r="P161" s="13">
        <v>157.53399999999999</v>
      </c>
      <c r="Q161" s="13">
        <v>147.18100000000001</v>
      </c>
      <c r="R161" s="13">
        <v>180.953</v>
      </c>
      <c r="S161" s="13">
        <v>265.87700000000001</v>
      </c>
      <c r="T161" s="13">
        <v>115.399</v>
      </c>
      <c r="U161" s="13">
        <v>104.617</v>
      </c>
      <c r="V161" s="13">
        <v>110.35599999999999</v>
      </c>
      <c r="W161" s="13">
        <v>98.79</v>
      </c>
      <c r="X161" s="13">
        <v>101.604</v>
      </c>
      <c r="Y161" s="13">
        <v>91.968000000000004</v>
      </c>
      <c r="Z161" s="13">
        <v>92.852000000000004</v>
      </c>
      <c r="AA161" s="13">
        <v>77.165000000000006</v>
      </c>
      <c r="AB161" s="26">
        <f t="shared" ref="AB161:AH161" si="139">AB15*AB153</f>
        <v>75.436719472000007</v>
      </c>
      <c r="AC161" s="26">
        <f t="shared" si="139"/>
        <v>74.344183069999985</v>
      </c>
      <c r="AD161" s="26">
        <f t="shared" si="139"/>
        <v>73.614885960000009</v>
      </c>
      <c r="AE161" s="26">
        <f t="shared" si="139"/>
        <v>70.90936576</v>
      </c>
      <c r="AF161" s="26">
        <f t="shared" si="139"/>
        <v>70.86551485375</v>
      </c>
      <c r="AG161" s="26">
        <f t="shared" si="139"/>
        <v>72.375590096549999</v>
      </c>
      <c r="AH161" s="26">
        <f t="shared" si="139"/>
        <v>75.082127216600014</v>
      </c>
      <c r="AJ161" s="13">
        <v>347.15899999999999</v>
      </c>
      <c r="AK161" s="13">
        <v>550.06500000000005</v>
      </c>
      <c r="AL161" s="13">
        <v>648.69600000000003</v>
      </c>
      <c r="AM161" s="13">
        <v>596.24900000000002</v>
      </c>
      <c r="AN161" s="13">
        <v>385.214</v>
      </c>
      <c r="AO161" s="26">
        <f t="shared" si="136"/>
        <v>300.56078850200004</v>
      </c>
      <c r="AP161" s="26">
        <f t="shared" si="137"/>
        <v>289.23259792689998</v>
      </c>
      <c r="AQ161" s="26">
        <f>AQ15*AQ153</f>
        <v>305.91364340501178</v>
      </c>
      <c r="AR161" s="26">
        <f>AR15*AR153</f>
        <v>320.85483124025825</v>
      </c>
      <c r="AS161" s="26">
        <f>AS15*AS153</f>
        <v>327.23174852435045</v>
      </c>
    </row>
    <row r="162" spans="2:45" x14ac:dyDescent="0.25">
      <c r="C162" s="8" t="s">
        <v>163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-61.371000000000002</v>
      </c>
      <c r="T162" s="13">
        <v>0</v>
      </c>
      <c r="U162" s="13">
        <v>0</v>
      </c>
      <c r="V162" s="13">
        <v>0</v>
      </c>
      <c r="W162" s="13">
        <v>-42.744</v>
      </c>
      <c r="X162" s="13">
        <v>0</v>
      </c>
      <c r="Y162" s="13">
        <v>0</v>
      </c>
      <c r="Z162" s="13">
        <v>0</v>
      </c>
      <c r="AA162" s="13">
        <v>0</v>
      </c>
      <c r="AB162" s="28">
        <v>0</v>
      </c>
      <c r="AC162" s="28">
        <v>0</v>
      </c>
      <c r="AD162" s="28">
        <v>0</v>
      </c>
      <c r="AE162" s="28">
        <v>0</v>
      </c>
      <c r="AF162" s="28">
        <v>0</v>
      </c>
      <c r="AG162" s="28">
        <v>0</v>
      </c>
      <c r="AH162" s="28">
        <v>0</v>
      </c>
      <c r="AJ162" s="13">
        <v>0</v>
      </c>
      <c r="AK162" s="13">
        <v>0</v>
      </c>
      <c r="AL162" s="13">
        <v>0</v>
      </c>
      <c r="AM162" s="13">
        <v>-61.371000000000002</v>
      </c>
      <c r="AN162" s="13">
        <v>-42.744</v>
      </c>
      <c r="AO162" s="26">
        <f t="shared" si="136"/>
        <v>0</v>
      </c>
      <c r="AP162" s="26">
        <f t="shared" si="137"/>
        <v>0</v>
      </c>
      <c r="AQ162" s="28">
        <v>0</v>
      </c>
      <c r="AR162" s="28">
        <v>0</v>
      </c>
      <c r="AS162" s="28">
        <v>0</v>
      </c>
    </row>
    <row r="163" spans="2:45" x14ac:dyDescent="0.25">
      <c r="C163" s="8" t="s">
        <v>164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21.917999999999999</v>
      </c>
      <c r="U163" s="13">
        <v>0.95599999999999996</v>
      </c>
      <c r="V163" s="13">
        <v>-8.3000000000000004E-2</v>
      </c>
      <c r="W163" s="13">
        <v>3.47</v>
      </c>
      <c r="X163" s="13">
        <v>0.57899999999999996</v>
      </c>
      <c r="Y163" s="13">
        <v>0.86199999999999999</v>
      </c>
      <c r="Z163" s="13">
        <v>0.97099999999999997</v>
      </c>
      <c r="AA163" s="13">
        <v>293.928</v>
      </c>
      <c r="AB163" s="28">
        <v>0</v>
      </c>
      <c r="AC163" s="28">
        <v>0</v>
      </c>
      <c r="AD163" s="28">
        <v>0</v>
      </c>
      <c r="AE163" s="28">
        <v>0</v>
      </c>
      <c r="AF163" s="28">
        <v>0</v>
      </c>
      <c r="AG163" s="28">
        <v>0</v>
      </c>
      <c r="AH163" s="28">
        <v>0</v>
      </c>
      <c r="AJ163" s="13">
        <v>0</v>
      </c>
      <c r="AK163" s="13">
        <v>0</v>
      </c>
      <c r="AL163" s="13">
        <v>0</v>
      </c>
      <c r="AM163" s="13">
        <v>22.791</v>
      </c>
      <c r="AN163" s="13">
        <v>5.8819999999999997</v>
      </c>
      <c r="AO163" s="26">
        <f t="shared" si="136"/>
        <v>293.928</v>
      </c>
      <c r="AP163" s="26">
        <f t="shared" si="137"/>
        <v>0</v>
      </c>
      <c r="AQ163" s="28">
        <v>0</v>
      </c>
      <c r="AR163" s="28">
        <v>0</v>
      </c>
      <c r="AS163" s="28">
        <v>0</v>
      </c>
    </row>
    <row r="164" spans="2:45" x14ac:dyDescent="0.25">
      <c r="C164" s="8" t="s">
        <v>165</v>
      </c>
      <c r="G164" s="13">
        <v>-0.38300000000000001</v>
      </c>
      <c r="H164" s="13">
        <v>4.9240000000000004</v>
      </c>
      <c r="I164" s="13">
        <v>-20.449000000000002</v>
      </c>
      <c r="J164" s="13">
        <v>16.718</v>
      </c>
      <c r="K164" s="13">
        <v>2.6309999999999998</v>
      </c>
      <c r="L164" s="13">
        <v>3.2589999999999999</v>
      </c>
      <c r="M164" s="13">
        <v>3.496</v>
      </c>
      <c r="N164" s="13">
        <v>12.032</v>
      </c>
      <c r="O164" s="13">
        <v>0.379</v>
      </c>
      <c r="P164" s="13">
        <v>1.1419999999999999</v>
      </c>
      <c r="Q164" s="13">
        <v>10.036</v>
      </c>
      <c r="R164" s="13">
        <v>13.055999999999999</v>
      </c>
      <c r="S164" s="13">
        <v>16.515999999999998</v>
      </c>
      <c r="T164" s="13">
        <v>-1.133</v>
      </c>
      <c r="U164" s="13">
        <v>-0.64800000000000002</v>
      </c>
      <c r="V164" s="13">
        <v>8.5739999999999998</v>
      </c>
      <c r="W164" s="13">
        <v>-0.218</v>
      </c>
      <c r="X164" s="13">
        <v>-7.7539999999999996</v>
      </c>
      <c r="Y164" s="13">
        <v>3.452</v>
      </c>
      <c r="Z164" s="13">
        <v>0.83699999999999997</v>
      </c>
      <c r="AA164" s="13">
        <v>1.4690000000000001</v>
      </c>
      <c r="AB164" s="28">
        <v>0</v>
      </c>
      <c r="AC164" s="28">
        <v>0</v>
      </c>
      <c r="AD164" s="28">
        <v>0</v>
      </c>
      <c r="AE164" s="28">
        <v>0</v>
      </c>
      <c r="AF164" s="28">
        <v>0</v>
      </c>
      <c r="AG164" s="28">
        <v>0</v>
      </c>
      <c r="AH164" s="28">
        <v>0</v>
      </c>
      <c r="AJ164" s="13">
        <v>0.81</v>
      </c>
      <c r="AK164" s="13">
        <v>21.417999999999999</v>
      </c>
      <c r="AL164" s="13">
        <v>24.613</v>
      </c>
      <c r="AM164" s="13">
        <v>23.309000000000001</v>
      </c>
      <c r="AN164" s="13">
        <v>-3.6829999999999998</v>
      </c>
      <c r="AO164" s="26">
        <f t="shared" si="136"/>
        <v>1.4690000000000001</v>
      </c>
      <c r="AP164" s="26">
        <f t="shared" si="137"/>
        <v>0</v>
      </c>
      <c r="AQ164" s="28">
        <v>0</v>
      </c>
      <c r="AR164" s="28">
        <v>0</v>
      </c>
      <c r="AS164" s="28">
        <v>0</v>
      </c>
    </row>
    <row r="165" spans="2:45" x14ac:dyDescent="0.25">
      <c r="C165" s="8" t="s">
        <v>166</v>
      </c>
      <c r="G165" s="13">
        <v>-25.061</v>
      </c>
      <c r="H165" s="13">
        <v>-42.488</v>
      </c>
      <c r="I165" s="13">
        <v>41.213000000000001</v>
      </c>
      <c r="J165" s="13">
        <v>-38.814999999999998</v>
      </c>
      <c r="K165" s="13">
        <v>7.532</v>
      </c>
      <c r="L165" s="13">
        <v>10.340999999999999</v>
      </c>
      <c r="M165" s="13">
        <v>3.3849999999999998</v>
      </c>
      <c r="N165" s="13">
        <v>-30.806000000000001</v>
      </c>
      <c r="O165" s="13">
        <v>21.013000000000002</v>
      </c>
      <c r="P165" s="13">
        <v>-19.38</v>
      </c>
      <c r="Q165" s="13">
        <v>26.713000000000001</v>
      </c>
      <c r="R165" s="13">
        <v>-6.5549999999999997</v>
      </c>
      <c r="S165" s="13">
        <v>-9.74</v>
      </c>
      <c r="T165" s="13">
        <v>47.805999999999997</v>
      </c>
      <c r="U165" s="13">
        <v>-2.6030000000000002</v>
      </c>
      <c r="V165" s="13">
        <v>1.8959999999999999</v>
      </c>
      <c r="W165" s="13">
        <v>21.021999999999998</v>
      </c>
      <c r="X165" s="13">
        <v>-43.082999999999998</v>
      </c>
      <c r="Y165" s="13">
        <v>-3.7730000000000001</v>
      </c>
      <c r="Z165" s="13">
        <v>-43.244</v>
      </c>
      <c r="AA165" s="13">
        <v>-10.196</v>
      </c>
      <c r="AB165" s="26">
        <f t="shared" ref="AB165:AH166" si="140">AA85-AB85</f>
        <v>11.771469359999969</v>
      </c>
      <c r="AC165" s="26">
        <f t="shared" si="140"/>
        <v>-6.9711947599998894</v>
      </c>
      <c r="AD165" s="26">
        <f t="shared" si="140"/>
        <v>-31.177281200000039</v>
      </c>
      <c r="AE165" s="26">
        <f t="shared" si="140"/>
        <v>4.5251141999999618</v>
      </c>
      <c r="AF165" s="26">
        <f t="shared" si="140"/>
        <v>-4.4540501959999119</v>
      </c>
      <c r="AG165" s="26">
        <f t="shared" si="140"/>
        <v>-25.649682116250005</v>
      </c>
      <c r="AH165" s="26">
        <f t="shared" si="140"/>
        <v>-44.862647453750128</v>
      </c>
      <c r="AJ165" s="13">
        <v>-65.150999999999996</v>
      </c>
      <c r="AK165" s="13">
        <v>-9.548</v>
      </c>
      <c r="AL165" s="13">
        <v>21.791</v>
      </c>
      <c r="AM165" s="13">
        <v>37.359000000000002</v>
      </c>
      <c r="AN165" s="13">
        <v>-69.078000000000003</v>
      </c>
      <c r="AO165" s="26">
        <f t="shared" si="136"/>
        <v>-36.573006599999957</v>
      </c>
      <c r="AP165" s="26">
        <f t="shared" si="137"/>
        <v>-70.441265566000084</v>
      </c>
      <c r="AQ165" s="26">
        <f t="shared" ref="AQ165:AS166" si="141">AP85-AQ85</f>
        <v>-20.613132942290349</v>
      </c>
      <c r="AR165" s="26">
        <f t="shared" si="141"/>
        <v>-75.26584399794649</v>
      </c>
      <c r="AS165" s="26">
        <f t="shared" si="141"/>
        <v>-69.548646761944383</v>
      </c>
    </row>
    <row r="166" spans="2:45" x14ac:dyDescent="0.25">
      <c r="C166" s="8" t="s">
        <v>167</v>
      </c>
      <c r="G166" s="13">
        <v>-12.206</v>
      </c>
      <c r="H166" s="13">
        <v>-0.55900000000000005</v>
      </c>
      <c r="I166" s="13">
        <v>9.9570000000000007</v>
      </c>
      <c r="J166" s="13">
        <v>-17.193000000000001</v>
      </c>
      <c r="K166" s="13">
        <v>-9.1159999999999997</v>
      </c>
      <c r="L166" s="13">
        <v>1.091</v>
      </c>
      <c r="M166" s="13">
        <v>-0.47399999999999998</v>
      </c>
      <c r="N166" s="13">
        <v>-13.22</v>
      </c>
      <c r="O166" s="13">
        <v>7.5890000000000004</v>
      </c>
      <c r="P166" s="13">
        <v>15.26</v>
      </c>
      <c r="Q166" s="13">
        <v>-0.495</v>
      </c>
      <c r="R166" s="13">
        <v>-2.04</v>
      </c>
      <c r="S166" s="13">
        <v>-16.779</v>
      </c>
      <c r="T166" s="13">
        <v>-3.036</v>
      </c>
      <c r="U166" s="13">
        <v>7.8659999999999997</v>
      </c>
      <c r="V166" s="13">
        <v>0.746</v>
      </c>
      <c r="W166" s="13">
        <v>-10.602</v>
      </c>
      <c r="X166" s="13">
        <v>24.373000000000001</v>
      </c>
      <c r="Y166" s="13">
        <v>-3.6840000000000002</v>
      </c>
      <c r="Z166" s="13">
        <v>13.984</v>
      </c>
      <c r="AA166" s="13">
        <v>-18.398</v>
      </c>
      <c r="AB166" s="26">
        <f t="shared" si="140"/>
        <v>1.0401090000000011</v>
      </c>
      <c r="AC166" s="26">
        <f t="shared" si="140"/>
        <v>-3.460755249999977</v>
      </c>
      <c r="AD166" s="26">
        <f t="shared" si="140"/>
        <v>-8.5344862500000147</v>
      </c>
      <c r="AE166" s="26">
        <f t="shared" si="140"/>
        <v>0.92727750000000242</v>
      </c>
      <c r="AF166" s="26">
        <f t="shared" si="140"/>
        <v>-3.2361747074999982</v>
      </c>
      <c r="AG166" s="26">
        <f t="shared" si="140"/>
        <v>-6.579605736249988</v>
      </c>
      <c r="AH166" s="26">
        <f t="shared" si="140"/>
        <v>-10.761667981250042</v>
      </c>
      <c r="AJ166" s="13">
        <v>-20.001000000000001</v>
      </c>
      <c r="AK166" s="13">
        <v>-21.719000000000001</v>
      </c>
      <c r="AL166" s="13">
        <v>20.314</v>
      </c>
      <c r="AM166" s="13">
        <v>-11.202999999999999</v>
      </c>
      <c r="AN166" s="13">
        <v>24.071000000000002</v>
      </c>
      <c r="AO166" s="26">
        <f t="shared" si="136"/>
        <v>-29.35313249999999</v>
      </c>
      <c r="AP166" s="26">
        <f t="shared" si="137"/>
        <v>-19.650170925000026</v>
      </c>
      <c r="AQ166" s="26">
        <f t="shared" si="141"/>
        <v>-7.1851114690281008</v>
      </c>
      <c r="AR166" s="26">
        <f t="shared" si="141"/>
        <v>-19.422464295936123</v>
      </c>
      <c r="AS166" s="26">
        <f t="shared" si="141"/>
        <v>-18.839963637754778</v>
      </c>
    </row>
    <row r="167" spans="2:45" x14ac:dyDescent="0.25">
      <c r="C167" s="8" t="s">
        <v>168</v>
      </c>
      <c r="G167" s="13">
        <v>-5.6619999999999999</v>
      </c>
      <c r="H167" s="13">
        <v>8.7379999999999995</v>
      </c>
      <c r="I167" s="13">
        <v>8.2140000000000004</v>
      </c>
      <c r="J167" s="13">
        <v>5.8209999999999997</v>
      </c>
      <c r="K167" s="13">
        <v>4.0949999999999998</v>
      </c>
      <c r="L167" s="13">
        <v>9.2379999999999995</v>
      </c>
      <c r="M167" s="13">
        <v>12.565</v>
      </c>
      <c r="N167" s="13">
        <v>14.198</v>
      </c>
      <c r="O167" s="13">
        <v>11.169</v>
      </c>
      <c r="P167" s="13">
        <v>13.141999999999999</v>
      </c>
      <c r="Q167" s="13">
        <v>9.2219999999999995</v>
      </c>
      <c r="R167" s="13">
        <v>11.513999999999999</v>
      </c>
      <c r="S167" s="13">
        <v>-2.399</v>
      </c>
      <c r="T167" s="13">
        <v>1.2999999999999999E-2</v>
      </c>
      <c r="U167" s="13">
        <v>6.7530000000000001</v>
      </c>
      <c r="V167" s="13">
        <v>-7.1130000000000004</v>
      </c>
      <c r="W167" s="13">
        <v>10.023</v>
      </c>
      <c r="X167" s="13">
        <v>1.8660000000000001</v>
      </c>
      <c r="Y167" s="13">
        <v>18.669</v>
      </c>
      <c r="Z167" s="13">
        <v>3.2610000000000001</v>
      </c>
      <c r="AA167" s="13">
        <v>9.3339999999999996</v>
      </c>
      <c r="AB167" s="26">
        <f t="shared" ref="AB167:AH167" si="142">AA93-AB93</f>
        <v>0</v>
      </c>
      <c r="AC167" s="26">
        <f t="shared" si="142"/>
        <v>0</v>
      </c>
      <c r="AD167" s="26">
        <f t="shared" si="142"/>
        <v>0</v>
      </c>
      <c r="AE167" s="26">
        <f t="shared" si="142"/>
        <v>0</v>
      </c>
      <c r="AF167" s="26">
        <f t="shared" si="142"/>
        <v>0</v>
      </c>
      <c r="AG167" s="26">
        <f t="shared" si="142"/>
        <v>0</v>
      </c>
      <c r="AH167" s="26">
        <f t="shared" si="142"/>
        <v>0</v>
      </c>
      <c r="AJ167" s="13">
        <v>17.111000000000001</v>
      </c>
      <c r="AK167" s="13">
        <v>40.095999999999997</v>
      </c>
      <c r="AL167" s="13">
        <v>45.046999999999997</v>
      </c>
      <c r="AM167" s="13">
        <v>-2.746</v>
      </c>
      <c r="AN167" s="13">
        <v>33.819000000000003</v>
      </c>
      <c r="AO167" s="26">
        <f t="shared" si="136"/>
        <v>9.3339999999999996</v>
      </c>
      <c r="AP167" s="26">
        <f t="shared" si="137"/>
        <v>0</v>
      </c>
      <c r="AQ167" s="26">
        <f>AP93-AQ93</f>
        <v>0</v>
      </c>
      <c r="AR167" s="26">
        <f>AQ93-AR93</f>
        <v>0</v>
      </c>
      <c r="AS167" s="26">
        <f>AR93-AS93</f>
        <v>0</v>
      </c>
    </row>
    <row r="168" spans="2:45" x14ac:dyDescent="0.25">
      <c r="C168" s="8" t="s">
        <v>169</v>
      </c>
      <c r="G168" s="13">
        <v>6.3029999999999999</v>
      </c>
      <c r="H168" s="13">
        <v>-7.577</v>
      </c>
      <c r="I168" s="13">
        <v>1.091</v>
      </c>
      <c r="J168" s="13">
        <v>2.2050000000000001</v>
      </c>
      <c r="K168" s="13">
        <v>3.7999999999999999E-2</v>
      </c>
      <c r="L168" s="13">
        <v>-0.62</v>
      </c>
      <c r="M168" s="13">
        <v>1.556</v>
      </c>
      <c r="N168" s="13">
        <v>-18.547999999999998</v>
      </c>
      <c r="O168" s="13">
        <v>7.45</v>
      </c>
      <c r="P168" s="13">
        <v>-10.519</v>
      </c>
      <c r="Q168" s="13">
        <v>3.637</v>
      </c>
      <c r="R168" s="13">
        <v>-6.8810000000000002</v>
      </c>
      <c r="S168" s="13">
        <v>5.2729999999999997</v>
      </c>
      <c r="T168" s="13">
        <v>-5.7329999999999997</v>
      </c>
      <c r="U168" s="13">
        <v>0.55000000000000004</v>
      </c>
      <c r="V168" s="13">
        <v>0.65200000000000002</v>
      </c>
      <c r="W168" s="13">
        <v>2.198</v>
      </c>
      <c r="X168" s="13">
        <v>-4.2969999999999997</v>
      </c>
      <c r="Y168" s="13">
        <v>7.9980000000000002</v>
      </c>
      <c r="Z168" s="13">
        <v>-6.444</v>
      </c>
      <c r="AA168" s="13">
        <v>-5.2380000000000004</v>
      </c>
      <c r="AB168" s="26">
        <f t="shared" ref="AB168:AH170" si="143">AB97-AA97</f>
        <v>1.5461512800000019</v>
      </c>
      <c r="AC168" s="26">
        <f t="shared" si="143"/>
        <v>0.27686041999999844</v>
      </c>
      <c r="AD168" s="26">
        <f t="shared" si="143"/>
        <v>0.68275889999999961</v>
      </c>
      <c r="AE168" s="26">
        <f t="shared" si="143"/>
        <v>-7.4182199999999199E-2</v>
      </c>
      <c r="AF168" s="26">
        <f t="shared" si="143"/>
        <v>0.25889397659999958</v>
      </c>
      <c r="AG168" s="26">
        <f t="shared" si="143"/>
        <v>0.52636845889999861</v>
      </c>
      <c r="AH168" s="26">
        <f t="shared" si="143"/>
        <v>0.86093343850000359</v>
      </c>
      <c r="AJ168" s="13">
        <v>2.0219999999999998</v>
      </c>
      <c r="AK168" s="13">
        <v>-17.574000000000002</v>
      </c>
      <c r="AL168" s="13">
        <v>-6.3129999999999997</v>
      </c>
      <c r="AM168" s="13">
        <v>0.74199999999999999</v>
      </c>
      <c r="AN168" s="13">
        <v>-0.54500000000000004</v>
      </c>
      <c r="AO168" s="26">
        <f t="shared" si="136"/>
        <v>-2.7322294000000005</v>
      </c>
      <c r="AP168" s="26">
        <f t="shared" si="137"/>
        <v>1.5720136740000026</v>
      </c>
      <c r="AQ168" s="26">
        <f t="shared" ref="AQ168:AS170" si="144">AQ97-AP97</f>
        <v>0.57480891752224927</v>
      </c>
      <c r="AR168" s="26">
        <f t="shared" si="144"/>
        <v>1.5537971436748883</v>
      </c>
      <c r="AS168" s="26">
        <f t="shared" si="144"/>
        <v>1.507197091020382</v>
      </c>
    </row>
    <row r="169" spans="2:45" x14ac:dyDescent="0.25">
      <c r="C169" s="8" t="s">
        <v>170</v>
      </c>
      <c r="G169" s="13">
        <v>-23.870999999999999</v>
      </c>
      <c r="H169" s="13">
        <v>27.338000000000001</v>
      </c>
      <c r="I169" s="13">
        <v>35.817</v>
      </c>
      <c r="J169" s="13">
        <v>-6.0090000000000003</v>
      </c>
      <c r="K169" s="13">
        <v>-32.451000000000001</v>
      </c>
      <c r="L169" s="13">
        <v>15.983000000000001</v>
      </c>
      <c r="M169" s="13">
        <v>9.8249999999999993</v>
      </c>
      <c r="N169" s="13">
        <v>5.6020000000000003</v>
      </c>
      <c r="O169" s="13">
        <v>-7.3049999999999997</v>
      </c>
      <c r="P169" s="13">
        <v>-26.422000000000001</v>
      </c>
      <c r="Q169" s="13">
        <v>9.7059999999999995</v>
      </c>
      <c r="R169" s="13">
        <v>2.952</v>
      </c>
      <c r="S169" s="13">
        <v>-4.2690000000000001</v>
      </c>
      <c r="T169" s="13">
        <v>-36.031999999999996</v>
      </c>
      <c r="U169" s="13">
        <v>24.934000000000001</v>
      </c>
      <c r="V169" s="13">
        <v>8.6959999999999997</v>
      </c>
      <c r="W169" s="13">
        <v>-21.029</v>
      </c>
      <c r="X169" s="13">
        <v>7.4169999999999998</v>
      </c>
      <c r="Y169" s="13">
        <v>17.901</v>
      </c>
      <c r="Z169" s="13">
        <v>7.1999999999999995E-2</v>
      </c>
      <c r="AA169" s="13">
        <v>13.96</v>
      </c>
      <c r="AB169" s="26">
        <f t="shared" si="143"/>
        <v>-7.3304615999999783</v>
      </c>
      <c r="AC169" s="26">
        <f t="shared" si="143"/>
        <v>8.3058125999999675</v>
      </c>
      <c r="AD169" s="26">
        <f t="shared" si="143"/>
        <v>20.482767000000024</v>
      </c>
      <c r="AE169" s="26">
        <f t="shared" si="143"/>
        <v>-2.2254659999999831</v>
      </c>
      <c r="AF169" s="26">
        <f t="shared" si="143"/>
        <v>7.7668192979999731</v>
      </c>
      <c r="AG169" s="26">
        <f t="shared" si="143"/>
        <v>15.791053766999994</v>
      </c>
      <c r="AH169" s="26">
        <f t="shared" si="143"/>
        <v>25.82800315500009</v>
      </c>
      <c r="AJ169" s="13">
        <v>33.274999999999999</v>
      </c>
      <c r="AK169" s="13">
        <v>-1.0409999999999999</v>
      </c>
      <c r="AL169" s="13">
        <v>-21.068999999999999</v>
      </c>
      <c r="AM169" s="13">
        <v>-6.6710000000000003</v>
      </c>
      <c r="AN169" s="13">
        <v>4.3609999999999998</v>
      </c>
      <c r="AO169" s="26">
        <f t="shared" si="136"/>
        <v>35.418118000000014</v>
      </c>
      <c r="AP169" s="26">
        <f t="shared" si="137"/>
        <v>47.160410220000074</v>
      </c>
      <c r="AQ169" s="26">
        <f t="shared" si="144"/>
        <v>10.593970929906334</v>
      </c>
      <c r="AR169" s="26">
        <f t="shared" si="144"/>
        <v>42.123418154609908</v>
      </c>
      <c r="AS169" s="26">
        <f t="shared" si="144"/>
        <v>39.995118055791806</v>
      </c>
    </row>
    <row r="170" spans="2:45" x14ac:dyDescent="0.25">
      <c r="C170" s="8" t="s">
        <v>171</v>
      </c>
      <c r="G170" s="13">
        <v>4.0469999999999997</v>
      </c>
      <c r="H170" s="13">
        <v>35.052</v>
      </c>
      <c r="I170" s="13">
        <v>-22.681999999999999</v>
      </c>
      <c r="J170" s="13">
        <v>38.951000000000001</v>
      </c>
      <c r="K170" s="13">
        <v>-23.78</v>
      </c>
      <c r="L170" s="13">
        <v>-16.225999999999999</v>
      </c>
      <c r="M170" s="13">
        <v>-24.984999999999999</v>
      </c>
      <c r="N170" s="13">
        <v>14.749000000000001</v>
      </c>
      <c r="O170" s="13">
        <v>-27.756</v>
      </c>
      <c r="P170" s="13">
        <v>28.084</v>
      </c>
      <c r="Q170" s="13">
        <v>-37.69</v>
      </c>
      <c r="R170" s="13">
        <v>-23.146999999999998</v>
      </c>
      <c r="S170" s="13">
        <v>25.558</v>
      </c>
      <c r="T170" s="13">
        <v>-22.417999999999999</v>
      </c>
      <c r="U170" s="13">
        <v>-5.7009999999999996</v>
      </c>
      <c r="V170" s="13">
        <v>11.731</v>
      </c>
      <c r="W170" s="13">
        <v>-55.155000000000001</v>
      </c>
      <c r="X170" s="13">
        <v>33.590000000000003</v>
      </c>
      <c r="Y170" s="13">
        <v>24.471</v>
      </c>
      <c r="Z170" s="13">
        <v>34.304000000000002</v>
      </c>
      <c r="AA170" s="13">
        <v>-38.478000000000002</v>
      </c>
      <c r="AB170" s="26">
        <f t="shared" si="143"/>
        <v>-0.54117571999995562</v>
      </c>
      <c r="AC170" s="26">
        <f t="shared" si="143"/>
        <v>5.423620319999884</v>
      </c>
      <c r="AD170" s="26">
        <f t="shared" si="143"/>
        <v>25.944838200000049</v>
      </c>
      <c r="AE170" s="26">
        <f t="shared" si="143"/>
        <v>-8.3587178000000222</v>
      </c>
      <c r="AF170" s="26">
        <f t="shared" si="143"/>
        <v>9.7085241225000232</v>
      </c>
      <c r="AG170" s="26">
        <f t="shared" si="143"/>
        <v>13.806391790999953</v>
      </c>
      <c r="AH170" s="26">
        <f t="shared" si="143"/>
        <v>31.85453722450012</v>
      </c>
      <c r="AJ170" s="13">
        <v>55.368000000000002</v>
      </c>
      <c r="AK170" s="13">
        <v>-50.241999999999997</v>
      </c>
      <c r="AL170" s="13">
        <v>-60.509</v>
      </c>
      <c r="AM170" s="13">
        <v>9.17</v>
      </c>
      <c r="AN170" s="13">
        <v>37.21</v>
      </c>
      <c r="AO170" s="26">
        <f t="shared" si="136"/>
        <v>-7.6507172000000239</v>
      </c>
      <c r="AP170" s="26">
        <f t="shared" si="137"/>
        <v>47.010735338000075</v>
      </c>
      <c r="AQ170" s="26">
        <f t="shared" si="144"/>
        <v>14.617633352562052</v>
      </c>
      <c r="AR170" s="26">
        <f t="shared" si="144"/>
        <v>49.286400576534959</v>
      </c>
      <c r="AS170" s="26">
        <f t="shared" si="144"/>
        <v>46.078301563624905</v>
      </c>
    </row>
    <row r="171" spans="2:45" x14ac:dyDescent="0.25">
      <c r="C171" s="8" t="s">
        <v>172</v>
      </c>
      <c r="G171" s="13">
        <v>-7.1829999999999998</v>
      </c>
      <c r="H171" s="13">
        <v>-5.4720000000000004</v>
      </c>
      <c r="I171" s="13">
        <v>-8.3620000000000001</v>
      </c>
      <c r="J171" s="13">
        <v>-8.7379999999999995</v>
      </c>
      <c r="K171" s="13">
        <v>-4.407</v>
      </c>
      <c r="L171" s="13">
        <v>-11.256</v>
      </c>
      <c r="M171" s="13">
        <v>-11.843</v>
      </c>
      <c r="N171" s="13">
        <v>-2.2839999999999998</v>
      </c>
      <c r="O171" s="13">
        <v>-18.302</v>
      </c>
      <c r="P171" s="13">
        <v>-19.5</v>
      </c>
      <c r="Q171" s="13">
        <v>-21.46</v>
      </c>
      <c r="R171" s="13">
        <v>12.016999999999999</v>
      </c>
      <c r="S171" s="13">
        <v>-23.584</v>
      </c>
      <c r="T171" s="13">
        <v>-11.052</v>
      </c>
      <c r="U171" s="13">
        <v>-12.146000000000001</v>
      </c>
      <c r="V171" s="13">
        <v>-1.181</v>
      </c>
      <c r="W171" s="13">
        <v>-10.919</v>
      </c>
      <c r="X171" s="13">
        <v>-1.9419999999999999</v>
      </c>
      <c r="Y171" s="13">
        <v>-18.795000000000002</v>
      </c>
      <c r="Z171" s="13">
        <v>-13.169</v>
      </c>
      <c r="AA171" s="13">
        <v>-39.947000000000003</v>
      </c>
      <c r="AB171" s="26">
        <f t="shared" ref="AB171:AH171" si="145">AB108-AA108</f>
        <v>0</v>
      </c>
      <c r="AC171" s="26">
        <f t="shared" si="145"/>
        <v>0</v>
      </c>
      <c r="AD171" s="26">
        <f t="shared" si="145"/>
        <v>0</v>
      </c>
      <c r="AE171" s="26">
        <f t="shared" si="145"/>
        <v>0</v>
      </c>
      <c r="AF171" s="26">
        <f t="shared" si="145"/>
        <v>0</v>
      </c>
      <c r="AG171" s="26">
        <f t="shared" si="145"/>
        <v>0</v>
      </c>
      <c r="AH171" s="26">
        <f t="shared" si="145"/>
        <v>0</v>
      </c>
      <c r="AJ171" s="13">
        <v>-29.754999999999999</v>
      </c>
      <c r="AK171" s="13">
        <v>-29.79</v>
      </c>
      <c r="AL171" s="13">
        <v>-47.244999999999997</v>
      </c>
      <c r="AM171" s="13">
        <v>-47.963000000000001</v>
      </c>
      <c r="AN171" s="13">
        <v>-44.825000000000003</v>
      </c>
      <c r="AO171" s="26">
        <f t="shared" si="136"/>
        <v>-39.947000000000003</v>
      </c>
      <c r="AP171" s="26">
        <f t="shared" si="137"/>
        <v>0</v>
      </c>
      <c r="AQ171" s="26">
        <f>AQ108-AP108</f>
        <v>0</v>
      </c>
      <c r="AR171" s="26">
        <f>AR108-AQ108</f>
        <v>0</v>
      </c>
      <c r="AS171" s="26">
        <f>AS108-AR108</f>
        <v>0</v>
      </c>
    </row>
    <row r="172" spans="2:45" x14ac:dyDescent="0.25">
      <c r="C172" s="8" t="s">
        <v>173</v>
      </c>
      <c r="G172" s="13">
        <v>4.2009999999999996</v>
      </c>
      <c r="H172" s="13">
        <v>4.0350000000000001</v>
      </c>
      <c r="I172" s="13">
        <v>1.5389999999999999</v>
      </c>
      <c r="J172" s="13">
        <v>5.9779999999999998</v>
      </c>
      <c r="K172" s="13">
        <v>189.41399999999999</v>
      </c>
      <c r="L172" s="13">
        <v>-11.4</v>
      </c>
      <c r="M172" s="13">
        <v>-10.273</v>
      </c>
      <c r="N172" s="13">
        <v>-0.92500000000000004</v>
      </c>
      <c r="O172" s="13">
        <v>-18.221</v>
      </c>
      <c r="P172" s="13">
        <v>-9.4529999999999994</v>
      </c>
      <c r="Q172" s="13">
        <v>-12.51</v>
      </c>
      <c r="R172" s="13">
        <v>-88.034999999999997</v>
      </c>
      <c r="S172" s="13">
        <v>-12.787000000000001</v>
      </c>
      <c r="T172" s="13">
        <v>6.9729999999999999</v>
      </c>
      <c r="U172" s="13">
        <v>19.728000000000002</v>
      </c>
      <c r="V172" s="13">
        <v>-2.72</v>
      </c>
      <c r="W172" s="13">
        <v>-0.12</v>
      </c>
      <c r="X172" s="13">
        <v>31.18</v>
      </c>
      <c r="Y172" s="13">
        <v>7.2640000000000002</v>
      </c>
      <c r="Z172" s="13">
        <v>-4.5019999999999998</v>
      </c>
      <c r="AA172" s="13">
        <v>7.359</v>
      </c>
      <c r="AB172" s="26">
        <f t="shared" ref="AB172:AH172" si="146">AB100-AA100</f>
        <v>-0.13759619999996175</v>
      </c>
      <c r="AC172" s="26">
        <f t="shared" si="146"/>
        <v>6.2293594499999472</v>
      </c>
      <c r="AD172" s="26">
        <f t="shared" si="146"/>
        <v>15.362075250000032</v>
      </c>
      <c r="AE172" s="26">
        <f t="shared" si="146"/>
        <v>-1.6690995000000157</v>
      </c>
      <c r="AF172" s="26">
        <f t="shared" si="146"/>
        <v>5.8251144735000082</v>
      </c>
      <c r="AG172" s="26">
        <f t="shared" si="146"/>
        <v>11.843290325249995</v>
      </c>
      <c r="AH172" s="26">
        <f t="shared" si="146"/>
        <v>19.371002366250082</v>
      </c>
      <c r="AJ172" s="13">
        <v>15.753</v>
      </c>
      <c r="AK172" s="13">
        <v>166.816</v>
      </c>
      <c r="AL172" s="13">
        <v>-128.21899999999999</v>
      </c>
      <c r="AM172" s="13">
        <v>11.194000000000001</v>
      </c>
      <c r="AN172" s="13">
        <v>33.822000000000003</v>
      </c>
      <c r="AO172" s="26">
        <f t="shared" si="136"/>
        <v>28.812838500000019</v>
      </c>
      <c r="AP172" s="26">
        <f t="shared" si="137"/>
        <v>35.37030766500007</v>
      </c>
      <c r="AQ172" s="26">
        <f>AQ100-AP100</f>
        <v>6.2829040484893994</v>
      </c>
      <c r="AR172" s="26">
        <f>AR100-AQ100</f>
        <v>34.183537160847607</v>
      </c>
      <c r="AS172" s="26">
        <f>AS100-AR100</f>
        <v>33.15833600244838</v>
      </c>
    </row>
    <row r="173" spans="2:45" x14ac:dyDescent="0.25">
      <c r="B173" s="6" t="s">
        <v>174</v>
      </c>
      <c r="G173" s="10">
        <f t="shared" ref="G173:AH173" si="147">G159+G160+G161+G162+G163+G164+G165+G166+G167+G168+G169+G170+G171+G172</f>
        <v>-88.882000000000033</v>
      </c>
      <c r="H173" s="10">
        <f t="shared" si="147"/>
        <v>-26.680999999999987</v>
      </c>
      <c r="I173" s="10">
        <f t="shared" si="147"/>
        <v>43.623000000000012</v>
      </c>
      <c r="J173" s="10">
        <f t="shared" si="147"/>
        <v>-39.509000000000015</v>
      </c>
      <c r="K173" s="10">
        <f t="shared" si="147"/>
        <v>101.30000000000005</v>
      </c>
      <c r="L173" s="10">
        <f t="shared" si="147"/>
        <v>-42.869999999999983</v>
      </c>
      <c r="M173" s="10">
        <f t="shared" si="147"/>
        <v>-68.799999999999983</v>
      </c>
      <c r="N173" s="10">
        <f t="shared" si="147"/>
        <v>-49.06100000000005</v>
      </c>
      <c r="O173" s="10">
        <f t="shared" si="147"/>
        <v>-5.0990000000001139</v>
      </c>
      <c r="P173" s="10">
        <f t="shared" si="147"/>
        <v>47.643000000000001</v>
      </c>
      <c r="Q173" s="10">
        <f t="shared" si="147"/>
        <v>120.05300000000004</v>
      </c>
      <c r="R173" s="10">
        <f t="shared" si="147"/>
        <v>72.103000000000122</v>
      </c>
      <c r="S173" s="10">
        <f t="shared" si="147"/>
        <v>-7.3730000000000029</v>
      </c>
      <c r="T173" s="10">
        <f t="shared" si="147"/>
        <v>88.376000000000047</v>
      </c>
      <c r="U173" s="10">
        <f t="shared" si="147"/>
        <v>122.35800000000006</v>
      </c>
      <c r="V173" s="10">
        <f t="shared" si="147"/>
        <v>112.19199999999999</v>
      </c>
      <c r="W173" s="10">
        <f t="shared" si="147"/>
        <v>13.025999999999927</v>
      </c>
      <c r="X173" s="10">
        <f t="shared" si="147"/>
        <v>133.09599999999995</v>
      </c>
      <c r="Y173" s="10">
        <f t="shared" si="147"/>
        <v>155.39800000000002</v>
      </c>
      <c r="Z173" s="10">
        <f t="shared" si="147"/>
        <v>121.435</v>
      </c>
      <c r="AA173" s="10">
        <f t="shared" si="147"/>
        <v>71.285999999999987</v>
      </c>
      <c r="AB173" s="10">
        <f t="shared" si="147"/>
        <v>143.28624124000012</v>
      </c>
      <c r="AC173" s="10">
        <f t="shared" si="147"/>
        <v>154.65696078819991</v>
      </c>
      <c r="AD173" s="10">
        <f t="shared" si="147"/>
        <v>188.4575569573841</v>
      </c>
      <c r="AE173" s="10">
        <f t="shared" si="147"/>
        <v>109.19102021972408</v>
      </c>
      <c r="AF173" s="10">
        <f t="shared" si="147"/>
        <v>136.52711856576005</v>
      </c>
      <c r="AG173" s="10">
        <f t="shared" si="147"/>
        <v>140.41460833773107</v>
      </c>
      <c r="AH173" s="10">
        <f t="shared" si="147"/>
        <v>170.83220981596747</v>
      </c>
      <c r="AJ173" s="10">
        <f>AJ159+AJ160+AJ161+AJ162+AJ163+AJ164+AJ165+AJ166+AJ167+AJ168+AJ169+AJ170+AJ171+AJ172</f>
        <v>-111.449</v>
      </c>
      <c r="AK173" s="10">
        <f>AK159+AK160+AK161+AK162+AK163+AK164+AK165+AK166+AK167+AK168+AK169+AK170+AK171+AK172</f>
        <v>-59.431000000000068</v>
      </c>
      <c r="AL173" s="10">
        <f>AL159+AL160+AL161+AL162+AL163+AL164+AL165+AL166+AL167+AL168+AL169+AL170+AL171+AL172</f>
        <v>234.69999999999993</v>
      </c>
      <c r="AM173" s="10">
        <f>AM159+AM160+AM161+AM162+AM163+AM164+AM165+AM166+AM167+AM168+AM169+AM170+AM171+AM172</f>
        <v>315.55300000000022</v>
      </c>
      <c r="AN173" s="10">
        <f>AN159+AN160+AN161+AN162+AN163+AN164+AN165+AN166+AN167+AN168+AN169+AN170+AN171+AN172</f>
        <v>422.95500000000015</v>
      </c>
      <c r="AO173" s="25">
        <f t="shared" si="136"/>
        <v>557.68675898558411</v>
      </c>
      <c r="AP173" s="25">
        <f t="shared" si="137"/>
        <v>556.96495693918268</v>
      </c>
      <c r="AQ173" s="10">
        <f>AQ159+AQ160+AQ161+AQ162+AQ163+AQ164+AQ165+AQ166+AQ167+AQ168+AQ169+AQ170+AQ171+AQ172</f>
        <v>628.77046598771699</v>
      </c>
      <c r="AR173" s="10">
        <f>AR159+AR160+AR161+AR162+AR163+AR164+AR165+AR166+AR167+AR168+AR169+AR170+AR171+AR172</f>
        <v>741.98155623393814</v>
      </c>
      <c r="AS173" s="10">
        <f>AS159+AS160+AS161+AS162+AS163+AS164+AS165+AS166+AS167+AS168+AS169+AS170+AS171+AS172</f>
        <v>828.19574103099194</v>
      </c>
    </row>
    <row r="174" spans="2:45" x14ac:dyDescent="0.25">
      <c r="D174" s="3" t="s">
        <v>175</v>
      </c>
      <c r="G174" s="11">
        <f>IF(_reported!G22="","",G173-_reported!G22)</f>
        <v>-2.8421709430404007E-14</v>
      </c>
      <c r="H174" s="11">
        <f>IF(_reported!H22="","",H173-_reported!H22)</f>
        <v>1.4210854715202004E-14</v>
      </c>
      <c r="I174" s="11">
        <f>IF(_reported!I22="","",I173-_reported!I22)</f>
        <v>1.4210854715202004E-14</v>
      </c>
      <c r="J174" s="11">
        <f>IF(_reported!J22="","",J173-_reported!J22)</f>
        <v>-1.4210854715202004E-14</v>
      </c>
      <c r="K174" s="11">
        <f>IF(_reported!K22="","",K173-_reported!K22)</f>
        <v>5.6843418860808015E-14</v>
      </c>
      <c r="L174" s="11">
        <f>IF(_reported!L22="","",L173-_reported!L22)</f>
        <v>1.4210854715202004E-14</v>
      </c>
      <c r="M174" s="11">
        <f>IF(_reported!M22="","",M173-_reported!M22)</f>
        <v>1.4210854715202004E-14</v>
      </c>
      <c r="N174" s="11">
        <f>IF(_reported!N22="","",N173-_reported!N22)</f>
        <v>-4.9737991503207013E-14</v>
      </c>
      <c r="O174" s="11">
        <f>IF(_reported!O22="","",O173-_reported!O22)</f>
        <v>-1.1368683772161603E-13</v>
      </c>
      <c r="P174" s="11">
        <f>IF(_reported!P22="","",P173-_reported!P22)</f>
        <v>0</v>
      </c>
      <c r="Q174" s="11">
        <f>IF(_reported!Q22="","",Q173-_reported!Q22)</f>
        <v>4.2632564145606011E-14</v>
      </c>
      <c r="R174" s="11">
        <f>IF(_reported!R22="","",R173-_reported!R22)</f>
        <v>1.2789769243681803E-13</v>
      </c>
      <c r="S174" s="11">
        <f>IF(_reported!S22="","",S173-_reported!S22)</f>
        <v>-2.6645352591003757E-15</v>
      </c>
      <c r="T174" s="11">
        <f>IF(_reported!T22="","",T173-_reported!T22)</f>
        <v>4.2632564145606011E-14</v>
      </c>
      <c r="U174" s="11">
        <f>IF(_reported!U22="","",U173-_reported!U22)</f>
        <v>5.6843418860808015E-14</v>
      </c>
      <c r="V174" s="11">
        <f>IF(_reported!V22="","",V173-_reported!V22)</f>
        <v>0</v>
      </c>
      <c r="W174" s="11">
        <f>IF(_reported!W22="","",W173-_reported!W22)</f>
        <v>-7.2830630415410269E-14</v>
      </c>
      <c r="X174" s="11">
        <f>IF(_reported!X22="","",X173-_reported!X22)</f>
        <v>-5.6843418860808015E-14</v>
      </c>
      <c r="Y174" s="11">
        <f>IF(_reported!Y22="","",Y173-_reported!Y22)</f>
        <v>2.8421709430404007E-14</v>
      </c>
      <c r="Z174" s="11">
        <f>IF(_reported!Z22="","",Z173-_reported!Z22)</f>
        <v>0</v>
      </c>
      <c r="AA174" s="11">
        <f>IF(_reported!AA22="","",AA173-_reported!AA22)</f>
        <v>-1.4210854715202004E-14</v>
      </c>
      <c r="AJ174" s="11">
        <f>IF(_reported!AJ22="","",AJ173-_reported!AJ22)</f>
        <v>0</v>
      </c>
      <c r="AK174" s="11">
        <f>IF(_reported!AK22="","",AK173-_reported!AK22)</f>
        <v>-7.1054273576010019E-14</v>
      </c>
      <c r="AL174" s="11">
        <f>IF(_reported!AL22="","",AL173-_reported!AL22)</f>
        <v>-5.6843418860808015E-14</v>
      </c>
      <c r="AM174" s="11">
        <f>IF(_reported!AM22="","",AM173-_reported!AM22)</f>
        <v>2.2737367544323206E-13</v>
      </c>
      <c r="AN174" s="11">
        <f>IF(_reported!AN22="","",AN173-_reported!AN22)</f>
        <v>1.7053025658242404E-13</v>
      </c>
    </row>
    <row r="176" spans="2:45" x14ac:dyDescent="0.25">
      <c r="C176" s="8" t="s">
        <v>176</v>
      </c>
      <c r="G176" s="9">
        <v>-11.744</v>
      </c>
      <c r="H176" s="9">
        <v>-6.8070000000000004</v>
      </c>
      <c r="I176" s="9">
        <v>-9.4079999999999995</v>
      </c>
      <c r="J176" s="9">
        <v>-13.978999999999999</v>
      </c>
      <c r="K176" s="9">
        <v>-14.929</v>
      </c>
      <c r="L176" s="9">
        <v>-15.428000000000001</v>
      </c>
      <c r="M176" s="9">
        <v>-11.987</v>
      </c>
      <c r="N176" s="9">
        <v>-14.794</v>
      </c>
      <c r="O176" s="9">
        <v>-14.35</v>
      </c>
      <c r="P176" s="9">
        <v>-14.118</v>
      </c>
      <c r="Q176" s="9">
        <v>-16.091999999999999</v>
      </c>
      <c r="R176" s="9">
        <v>-11.361000000000001</v>
      </c>
      <c r="S176" s="9">
        <v>-7.19</v>
      </c>
      <c r="T176" s="9">
        <v>-8.766</v>
      </c>
      <c r="U176" s="9">
        <v>-7.1509999999999998</v>
      </c>
      <c r="V176" s="9">
        <v>-6.4420000000000002</v>
      </c>
      <c r="W176" s="9">
        <v>-5.718</v>
      </c>
      <c r="X176" s="9">
        <v>-6.4459999999999997</v>
      </c>
      <c r="Y176" s="9">
        <v>-4.1070000000000002</v>
      </c>
      <c r="Z176" s="9">
        <v>-2.7530000000000001</v>
      </c>
      <c r="AA176" s="9">
        <v>-4.8289999999999997</v>
      </c>
      <c r="AB176" s="24">
        <f t="shared" ref="AB176:AH176" si="148">-AB15*AB150</f>
        <v>-5.0970756400000008</v>
      </c>
      <c r="AC176" s="24">
        <f t="shared" si="148"/>
        <v>-5.23550585</v>
      </c>
      <c r="AD176" s="24">
        <f t="shared" si="148"/>
        <v>-5.5768852999999998</v>
      </c>
      <c r="AE176" s="24">
        <f t="shared" si="148"/>
        <v>-5.5397942000000002</v>
      </c>
      <c r="AF176" s="24">
        <f t="shared" si="148"/>
        <v>-5.6692411883</v>
      </c>
      <c r="AG176" s="24">
        <f t="shared" si="148"/>
        <v>-5.9324254177499993</v>
      </c>
      <c r="AH176" s="24">
        <f t="shared" si="148"/>
        <v>-6.3628921370000011</v>
      </c>
      <c r="AJ176" s="9">
        <v>-41.938000000000002</v>
      </c>
      <c r="AK176" s="9">
        <v>-57.137999999999998</v>
      </c>
      <c r="AL176" s="9">
        <v>-55.920999999999999</v>
      </c>
      <c r="AM176" s="9">
        <v>-29.548999999999999</v>
      </c>
      <c r="AN176" s="9">
        <v>-19.024000000000001</v>
      </c>
      <c r="AO176" s="24">
        <f t="shared" ref="AO176:AO183" si="149">AA176+AB176+AC176+AD176</f>
        <v>-20.73846679</v>
      </c>
      <c r="AP176" s="24">
        <f t="shared" ref="AP176:AP183" si="150">AE176+AF176+AG176+AH176</f>
        <v>-23.504352943050002</v>
      </c>
      <c r="AQ176" s="24">
        <f>-AQ15*AQ150</f>
        <v>-29.261305021348949</v>
      </c>
      <c r="AR176" s="24">
        <f>-AR15*AR150</f>
        <v>-35.650536804473134</v>
      </c>
      <c r="AS176" s="24">
        <f>-AS15*AS150</f>
        <v>-39.267809822922054</v>
      </c>
    </row>
    <row r="177" spans="2:45" x14ac:dyDescent="0.25">
      <c r="C177" s="8" t="s">
        <v>177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-0.36</v>
      </c>
      <c r="U177" s="13">
        <v>-12.5</v>
      </c>
      <c r="V177" s="13">
        <v>0</v>
      </c>
      <c r="W177" s="13">
        <v>0</v>
      </c>
      <c r="X177" s="13">
        <v>0</v>
      </c>
      <c r="Y177" s="13">
        <v>0</v>
      </c>
      <c r="Z177" s="13">
        <v>-3</v>
      </c>
      <c r="AA177" s="13">
        <v>0</v>
      </c>
      <c r="AB177" s="28">
        <v>0</v>
      </c>
      <c r="AC177" s="28">
        <v>0</v>
      </c>
      <c r="AD177" s="28">
        <v>0</v>
      </c>
      <c r="AE177" s="28">
        <v>0</v>
      </c>
      <c r="AF177" s="28">
        <v>0</v>
      </c>
      <c r="AG177" s="28">
        <v>0</v>
      </c>
      <c r="AH177" s="28">
        <v>0</v>
      </c>
      <c r="AJ177" s="13">
        <v>0</v>
      </c>
      <c r="AK177" s="13">
        <v>0</v>
      </c>
      <c r="AL177" s="13">
        <v>0</v>
      </c>
      <c r="AM177" s="13">
        <v>-12.86</v>
      </c>
      <c r="AN177" s="13">
        <v>-3</v>
      </c>
      <c r="AO177" s="26">
        <f t="shared" si="149"/>
        <v>0</v>
      </c>
      <c r="AP177" s="26">
        <f t="shared" si="150"/>
        <v>0</v>
      </c>
      <c r="AQ177" s="28">
        <v>0</v>
      </c>
      <c r="AR177" s="28">
        <v>0</v>
      </c>
      <c r="AS177" s="28">
        <v>0</v>
      </c>
    </row>
    <row r="178" spans="2:45" x14ac:dyDescent="0.25">
      <c r="C178" s="8" t="s">
        <v>178</v>
      </c>
      <c r="G178" s="13">
        <v>-24.817</v>
      </c>
      <c r="H178" s="13">
        <v>-44.613</v>
      </c>
      <c r="I178" s="13">
        <v>-355.76799999999997</v>
      </c>
      <c r="J178" s="13">
        <v>-1154.883</v>
      </c>
      <c r="K178" s="13">
        <v>-23.637</v>
      </c>
      <c r="L178" s="13">
        <v>-2.0099999999999998</v>
      </c>
      <c r="M178" s="13">
        <v>-0.193</v>
      </c>
      <c r="N178" s="13">
        <v>147.37100000000001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28">
        <v>0</v>
      </c>
      <c r="AC178" s="28">
        <v>0</v>
      </c>
      <c r="AD178" s="28">
        <v>0</v>
      </c>
      <c r="AE178" s="28">
        <v>0</v>
      </c>
      <c r="AF178" s="28">
        <v>0</v>
      </c>
      <c r="AG178" s="28">
        <v>0</v>
      </c>
      <c r="AH178" s="28">
        <v>0</v>
      </c>
      <c r="AJ178" s="13">
        <v>-1580.0809999999999</v>
      </c>
      <c r="AK178" s="13">
        <v>121.53100000000001</v>
      </c>
      <c r="AL178" s="13">
        <v>0</v>
      </c>
      <c r="AM178" s="13">
        <v>0</v>
      </c>
      <c r="AN178" s="13">
        <v>0</v>
      </c>
      <c r="AO178" s="26">
        <f t="shared" si="149"/>
        <v>0</v>
      </c>
      <c r="AP178" s="26">
        <f t="shared" si="150"/>
        <v>0</v>
      </c>
      <c r="AQ178" s="28">
        <v>0</v>
      </c>
      <c r="AR178" s="28">
        <v>0</v>
      </c>
      <c r="AS178" s="28">
        <v>0</v>
      </c>
    </row>
    <row r="179" spans="2:45" x14ac:dyDescent="0.25">
      <c r="C179" s="8" t="s">
        <v>179</v>
      </c>
      <c r="G179" s="13">
        <v>-129.08199999999999</v>
      </c>
      <c r="H179" s="13">
        <v>-161.726</v>
      </c>
      <c r="I179" s="13">
        <v>-5.0510000000000002</v>
      </c>
      <c r="J179" s="13">
        <v>-223.839</v>
      </c>
      <c r="K179" s="13">
        <v>-82.777000000000001</v>
      </c>
      <c r="L179" s="13">
        <v>-68.134</v>
      </c>
      <c r="M179" s="13">
        <v>0</v>
      </c>
      <c r="N179" s="13">
        <v>0</v>
      </c>
      <c r="O179" s="13">
        <v>-0.21199999999999999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28">
        <v>0</v>
      </c>
      <c r="AC179" s="28">
        <v>0</v>
      </c>
      <c r="AD179" s="28">
        <v>0</v>
      </c>
      <c r="AE179" s="28">
        <v>0</v>
      </c>
      <c r="AF179" s="28">
        <v>0</v>
      </c>
      <c r="AG179" s="28">
        <v>0</v>
      </c>
      <c r="AH179" s="28">
        <v>0</v>
      </c>
      <c r="AJ179" s="13">
        <v>-519.69799999999998</v>
      </c>
      <c r="AK179" s="13">
        <v>-150.911</v>
      </c>
      <c r="AL179" s="13">
        <v>-0.21199999999999999</v>
      </c>
      <c r="AM179" s="13">
        <v>0</v>
      </c>
      <c r="AN179" s="13">
        <v>0</v>
      </c>
      <c r="AO179" s="26">
        <f t="shared" si="149"/>
        <v>0</v>
      </c>
      <c r="AP179" s="26">
        <f t="shared" si="150"/>
        <v>0</v>
      </c>
      <c r="AQ179" s="28">
        <v>0</v>
      </c>
      <c r="AR179" s="28">
        <v>0</v>
      </c>
      <c r="AS179" s="28">
        <v>0</v>
      </c>
    </row>
    <row r="180" spans="2:45" x14ac:dyDescent="0.25">
      <c r="C180" s="8" t="s">
        <v>180</v>
      </c>
      <c r="G180" s="13">
        <v>2.0169999999999999</v>
      </c>
      <c r="H180" s="13">
        <v>9.6069999999999993</v>
      </c>
      <c r="I180" s="13">
        <v>3.2290000000000001</v>
      </c>
      <c r="J180" s="13">
        <v>294.10399999999998</v>
      </c>
      <c r="K180" s="13">
        <v>23.181999999999999</v>
      </c>
      <c r="L180" s="13">
        <v>7.5010000000000003</v>
      </c>
      <c r="M180" s="13">
        <v>28.2</v>
      </c>
      <c r="N180" s="13">
        <v>328.57</v>
      </c>
      <c r="O180" s="13">
        <v>102.673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28">
        <v>0</v>
      </c>
      <c r="AC180" s="28">
        <v>0</v>
      </c>
      <c r="AD180" s="28">
        <v>0</v>
      </c>
      <c r="AE180" s="28">
        <v>0</v>
      </c>
      <c r="AF180" s="28">
        <v>0</v>
      </c>
      <c r="AG180" s="28">
        <v>0</v>
      </c>
      <c r="AH180" s="28">
        <v>0</v>
      </c>
      <c r="AJ180" s="13">
        <v>308.95699999999999</v>
      </c>
      <c r="AK180" s="13">
        <v>387.45299999999997</v>
      </c>
      <c r="AL180" s="13">
        <v>102.673</v>
      </c>
      <c r="AM180" s="13">
        <v>0</v>
      </c>
      <c r="AN180" s="13">
        <v>0</v>
      </c>
      <c r="AO180" s="26">
        <f t="shared" si="149"/>
        <v>0</v>
      </c>
      <c r="AP180" s="26">
        <f t="shared" si="150"/>
        <v>0</v>
      </c>
      <c r="AQ180" s="28">
        <v>0</v>
      </c>
      <c r="AR180" s="28">
        <v>0</v>
      </c>
      <c r="AS180" s="28">
        <v>0</v>
      </c>
    </row>
    <row r="181" spans="2:45" x14ac:dyDescent="0.25">
      <c r="C181" s="8" t="s">
        <v>181</v>
      </c>
      <c r="G181" s="13">
        <v>78</v>
      </c>
      <c r="H181" s="13">
        <v>90</v>
      </c>
      <c r="I181" s="13">
        <v>61.8</v>
      </c>
      <c r="J181" s="13">
        <v>-229.8</v>
      </c>
      <c r="K181" s="13">
        <v>77.700999999999993</v>
      </c>
      <c r="L181" s="13">
        <v>123.965</v>
      </c>
      <c r="M181" s="13">
        <v>115.11</v>
      </c>
      <c r="N181" s="13">
        <v>120.517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28">
        <v>0</v>
      </c>
      <c r="AC181" s="28">
        <v>0</v>
      </c>
      <c r="AD181" s="28">
        <v>0</v>
      </c>
      <c r="AE181" s="28">
        <v>0</v>
      </c>
      <c r="AF181" s="28">
        <v>0</v>
      </c>
      <c r="AG181" s="28">
        <v>0</v>
      </c>
      <c r="AH181" s="28">
        <v>0</v>
      </c>
      <c r="AJ181" s="13">
        <v>0</v>
      </c>
      <c r="AK181" s="13">
        <v>437.29300000000001</v>
      </c>
      <c r="AL181" s="13">
        <v>0</v>
      </c>
      <c r="AM181" s="13">
        <v>0</v>
      </c>
      <c r="AN181" s="13">
        <v>0</v>
      </c>
      <c r="AO181" s="26">
        <f t="shared" si="149"/>
        <v>0</v>
      </c>
      <c r="AP181" s="26">
        <f t="shared" si="150"/>
        <v>0</v>
      </c>
      <c r="AQ181" s="28">
        <v>0</v>
      </c>
      <c r="AR181" s="28">
        <v>0</v>
      </c>
      <c r="AS181" s="28">
        <v>0</v>
      </c>
    </row>
    <row r="182" spans="2:45" x14ac:dyDescent="0.25">
      <c r="C182" s="8" t="s">
        <v>182</v>
      </c>
      <c r="G182" s="13">
        <v>-4</v>
      </c>
      <c r="H182" s="13">
        <v>-0.6</v>
      </c>
      <c r="I182" s="13">
        <v>0</v>
      </c>
      <c r="J182" s="13">
        <v>0</v>
      </c>
      <c r="K182" s="13">
        <v>-15</v>
      </c>
      <c r="L182" s="13">
        <v>0</v>
      </c>
      <c r="M182" s="13">
        <v>0</v>
      </c>
      <c r="N182" s="13">
        <v>0</v>
      </c>
      <c r="O182" s="13">
        <v>0</v>
      </c>
      <c r="P182" s="13">
        <v>-0.5</v>
      </c>
      <c r="Q182" s="13">
        <v>-2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-2</v>
      </c>
      <c r="Y182" s="13">
        <v>0</v>
      </c>
      <c r="Z182" s="13">
        <v>0</v>
      </c>
      <c r="AA182" s="13">
        <v>0</v>
      </c>
      <c r="AB182" s="28">
        <v>0</v>
      </c>
      <c r="AC182" s="28">
        <v>0</v>
      </c>
      <c r="AD182" s="28">
        <v>0</v>
      </c>
      <c r="AE182" s="28">
        <v>0</v>
      </c>
      <c r="AF182" s="28">
        <v>0</v>
      </c>
      <c r="AG182" s="28">
        <v>0</v>
      </c>
      <c r="AH182" s="28">
        <v>0</v>
      </c>
      <c r="AJ182" s="13">
        <v>-4.5999999999999996</v>
      </c>
      <c r="AK182" s="13">
        <v>-15</v>
      </c>
      <c r="AL182" s="13">
        <v>-2.5</v>
      </c>
      <c r="AM182" s="13">
        <v>0</v>
      </c>
      <c r="AN182" s="13">
        <v>-2</v>
      </c>
      <c r="AO182" s="26">
        <f t="shared" si="149"/>
        <v>0</v>
      </c>
      <c r="AP182" s="26">
        <f t="shared" si="150"/>
        <v>0</v>
      </c>
      <c r="AQ182" s="28">
        <v>0</v>
      </c>
      <c r="AR182" s="28">
        <v>0</v>
      </c>
      <c r="AS182" s="28">
        <v>0</v>
      </c>
    </row>
    <row r="183" spans="2:45" x14ac:dyDescent="0.25">
      <c r="B183" s="6" t="s">
        <v>183</v>
      </c>
      <c r="G183" s="10">
        <f t="shared" ref="G183:AH183" si="151">G176+G177+G178+G179+G180+G181+G182</f>
        <v>-89.626000000000005</v>
      </c>
      <c r="H183" s="10">
        <f t="shared" si="151"/>
        <v>-114.13900000000001</v>
      </c>
      <c r="I183" s="10">
        <f t="shared" si="151"/>
        <v>-305.19799999999998</v>
      </c>
      <c r="J183" s="10">
        <f t="shared" si="151"/>
        <v>-1328.3969999999999</v>
      </c>
      <c r="K183" s="10">
        <f t="shared" si="151"/>
        <v>-35.460000000000008</v>
      </c>
      <c r="L183" s="10">
        <f t="shared" si="151"/>
        <v>45.894000000000005</v>
      </c>
      <c r="M183" s="10">
        <f t="shared" si="151"/>
        <v>131.13</v>
      </c>
      <c r="N183" s="10">
        <f t="shared" si="151"/>
        <v>581.66399999999999</v>
      </c>
      <c r="O183" s="10">
        <f t="shared" si="151"/>
        <v>88.111000000000004</v>
      </c>
      <c r="P183" s="10">
        <f t="shared" si="151"/>
        <v>-14.618</v>
      </c>
      <c r="Q183" s="10">
        <f t="shared" si="151"/>
        <v>-18.091999999999999</v>
      </c>
      <c r="R183" s="10">
        <f t="shared" si="151"/>
        <v>-11.361000000000001</v>
      </c>
      <c r="S183" s="10">
        <f t="shared" si="151"/>
        <v>-7.19</v>
      </c>
      <c r="T183" s="10">
        <f t="shared" si="151"/>
        <v>-9.1259999999999994</v>
      </c>
      <c r="U183" s="10">
        <f t="shared" si="151"/>
        <v>-19.651</v>
      </c>
      <c r="V183" s="10">
        <f t="shared" si="151"/>
        <v>-6.4420000000000002</v>
      </c>
      <c r="W183" s="10">
        <f t="shared" si="151"/>
        <v>-5.718</v>
      </c>
      <c r="X183" s="10">
        <f t="shared" si="151"/>
        <v>-8.4459999999999997</v>
      </c>
      <c r="Y183" s="10">
        <f t="shared" si="151"/>
        <v>-4.1070000000000002</v>
      </c>
      <c r="Z183" s="10">
        <f t="shared" si="151"/>
        <v>-5.7530000000000001</v>
      </c>
      <c r="AA183" s="10">
        <f t="shared" si="151"/>
        <v>-4.8289999999999997</v>
      </c>
      <c r="AB183" s="10">
        <f t="shared" si="151"/>
        <v>-5.0970756400000008</v>
      </c>
      <c r="AC183" s="10">
        <f t="shared" si="151"/>
        <v>-5.23550585</v>
      </c>
      <c r="AD183" s="10">
        <f t="shared" si="151"/>
        <v>-5.5768852999999998</v>
      </c>
      <c r="AE183" s="10">
        <f t="shared" si="151"/>
        <v>-5.5397942000000002</v>
      </c>
      <c r="AF183" s="10">
        <f t="shared" si="151"/>
        <v>-5.6692411883</v>
      </c>
      <c r="AG183" s="10">
        <f t="shared" si="151"/>
        <v>-5.9324254177499993</v>
      </c>
      <c r="AH183" s="10">
        <f t="shared" si="151"/>
        <v>-6.3628921370000011</v>
      </c>
      <c r="AJ183" s="10">
        <f>AJ176+AJ177+AJ178+AJ179+AJ180+AJ181+AJ182</f>
        <v>-1837.3600000000001</v>
      </c>
      <c r="AK183" s="10">
        <f>AK176+AK177+AK178+AK179+AK180+AK181+AK182</f>
        <v>723.22799999999995</v>
      </c>
      <c r="AL183" s="10">
        <f>AL176+AL177+AL178+AL179+AL180+AL181+AL182</f>
        <v>44.04</v>
      </c>
      <c r="AM183" s="10">
        <f>AM176+AM177+AM178+AM179+AM180+AM181+AM182</f>
        <v>-42.408999999999999</v>
      </c>
      <c r="AN183" s="10">
        <f>AN176+AN177+AN178+AN179+AN180+AN181+AN182</f>
        <v>-24.024000000000001</v>
      </c>
      <c r="AO183" s="25">
        <f t="shared" si="149"/>
        <v>-20.73846679</v>
      </c>
      <c r="AP183" s="25">
        <f t="shared" si="150"/>
        <v>-23.504352943050002</v>
      </c>
      <c r="AQ183" s="10">
        <f>AQ176+AQ177+AQ178+AQ179+AQ180+AQ181+AQ182</f>
        <v>-29.261305021348949</v>
      </c>
      <c r="AR183" s="10">
        <f>AR176+AR177+AR178+AR179+AR180+AR181+AR182</f>
        <v>-35.650536804473134</v>
      </c>
      <c r="AS183" s="10">
        <f>AS176+AS177+AS178+AS179+AS180+AS181+AS182</f>
        <v>-39.267809822922054</v>
      </c>
    </row>
    <row r="184" spans="2:45" x14ac:dyDescent="0.25">
      <c r="D184" s="3" t="s">
        <v>184</v>
      </c>
      <c r="G184" s="11">
        <f>IF(_reported!G23="","",G183-_reported!G23)</f>
        <v>0</v>
      </c>
      <c r="H184" s="11">
        <f>IF(_reported!H23="","",H183-_reported!H23)</f>
        <v>-1.4210854715202004E-14</v>
      </c>
      <c r="I184" s="11">
        <f>IF(_reported!I23="","",I183-_reported!I23)</f>
        <v>0</v>
      </c>
      <c r="J184" s="11">
        <f>IF(_reported!J23="","",J183-_reported!J23)</f>
        <v>0</v>
      </c>
      <c r="K184" s="11">
        <f>IF(_reported!K23="","",K183-_reported!K23)</f>
        <v>-7.1054273576010019E-15</v>
      </c>
      <c r="L184" s="11">
        <f>IF(_reported!L23="","",L183-_reported!L23)</f>
        <v>7.1054273576010019E-15</v>
      </c>
      <c r="M184" s="11">
        <f>IF(_reported!M23="","",M183-_reported!M23)</f>
        <v>0</v>
      </c>
      <c r="N184" s="11">
        <f>IF(_reported!N23="","",N183-_reported!N23)</f>
        <v>0</v>
      </c>
      <c r="O184" s="11">
        <f>IF(_reported!O23="","",O183-_reported!O23)</f>
        <v>0</v>
      </c>
      <c r="P184" s="11">
        <f>IF(_reported!P23="","",P183-_reported!P23)</f>
        <v>0</v>
      </c>
      <c r="Q184" s="11">
        <f>IF(_reported!Q23="","",Q183-_reported!Q23)</f>
        <v>0</v>
      </c>
      <c r="R184" s="11">
        <f>IF(_reported!R23="","",R183-_reported!R23)</f>
        <v>0</v>
      </c>
      <c r="S184" s="11">
        <f>IF(_reported!S23="","",S183-_reported!S23)</f>
        <v>0</v>
      </c>
      <c r="T184" s="11">
        <f>IF(_reported!T23="","",T183-_reported!T23)</f>
        <v>0</v>
      </c>
      <c r="U184" s="11">
        <f>IF(_reported!U23="","",U183-_reported!U23)</f>
        <v>0</v>
      </c>
      <c r="V184" s="11">
        <f>IF(_reported!V23="","",V183-_reported!V23)</f>
        <v>0</v>
      </c>
      <c r="W184" s="11">
        <f>IF(_reported!W23="","",W183-_reported!W23)</f>
        <v>0</v>
      </c>
      <c r="X184" s="11">
        <f>IF(_reported!X23="","",X183-_reported!X23)</f>
        <v>0</v>
      </c>
      <c r="Y184" s="11">
        <f>IF(_reported!Y23="","",Y183-_reported!Y23)</f>
        <v>0</v>
      </c>
      <c r="Z184" s="11">
        <f>IF(_reported!Z23="","",Z183-_reported!Z23)</f>
        <v>0</v>
      </c>
      <c r="AA184" s="11">
        <f>IF(_reported!AA23="","",AA183-_reported!AA23)</f>
        <v>0</v>
      </c>
      <c r="AJ184" s="11">
        <f>IF(_reported!AJ23="","",AJ183-_reported!AJ23)</f>
        <v>-2.2737367544323206E-13</v>
      </c>
      <c r="AK184" s="11">
        <f>IF(_reported!AK23="","",AK183-_reported!AK23)</f>
        <v>0</v>
      </c>
      <c r="AL184" s="11">
        <f>IF(_reported!AL23="","",AL183-_reported!AL23)</f>
        <v>0</v>
      </c>
      <c r="AM184" s="11">
        <f>IF(_reported!AM23="","",AM183-_reported!AM23)</f>
        <v>0</v>
      </c>
      <c r="AN184" s="11">
        <f>IF(_reported!AN23="","",AN183-_reported!AN23)</f>
        <v>0</v>
      </c>
    </row>
    <row r="186" spans="2:45" x14ac:dyDescent="0.25">
      <c r="C186" s="8" t="s">
        <v>185</v>
      </c>
      <c r="G186" s="9">
        <v>0</v>
      </c>
      <c r="H186" s="9">
        <v>0</v>
      </c>
      <c r="I186" s="9">
        <v>0</v>
      </c>
      <c r="J186" s="9">
        <v>1725</v>
      </c>
      <c r="K186" s="9">
        <v>0</v>
      </c>
      <c r="L186" s="9">
        <v>0</v>
      </c>
      <c r="M186" s="9">
        <v>0</v>
      </c>
      <c r="N186" s="9">
        <v>1000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690</v>
      </c>
      <c r="X186" s="9">
        <v>0</v>
      </c>
      <c r="Y186" s="9">
        <v>0</v>
      </c>
      <c r="Z186" s="9">
        <v>0</v>
      </c>
      <c r="AA186" s="9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J186" s="9">
        <v>1725</v>
      </c>
      <c r="AK186" s="9">
        <v>1000</v>
      </c>
      <c r="AL186" s="9">
        <v>0</v>
      </c>
      <c r="AM186" s="9">
        <v>0</v>
      </c>
      <c r="AN186" s="9">
        <v>690</v>
      </c>
      <c r="AO186" s="24">
        <f t="shared" ref="AO186:AO193" si="152">AA186+AB186+AC186+AD186</f>
        <v>0</v>
      </c>
      <c r="AP186" s="24">
        <f t="shared" ref="AP186:AP193" si="153">AE186+AF186+AG186+AH186</f>
        <v>0</v>
      </c>
      <c r="AQ186" s="27">
        <v>0</v>
      </c>
      <c r="AR186" s="27">
        <v>0</v>
      </c>
      <c r="AS186" s="27">
        <v>0</v>
      </c>
    </row>
    <row r="187" spans="2:45" x14ac:dyDescent="0.25">
      <c r="C187" s="8" t="s">
        <v>186</v>
      </c>
      <c r="G187" s="13">
        <v>0</v>
      </c>
      <c r="H187" s="13">
        <v>0</v>
      </c>
      <c r="I187" s="13">
        <v>0</v>
      </c>
      <c r="J187" s="13">
        <v>-48.127000000000002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-44.436</v>
      </c>
      <c r="X187" s="13">
        <v>0</v>
      </c>
      <c r="Y187" s="13">
        <v>0</v>
      </c>
      <c r="Z187" s="13">
        <v>0</v>
      </c>
      <c r="AA187" s="13">
        <v>0</v>
      </c>
      <c r="AB187" s="28">
        <v>0</v>
      </c>
      <c r="AC187" s="28">
        <v>0</v>
      </c>
      <c r="AD187" s="28">
        <v>0</v>
      </c>
      <c r="AE187" s="28">
        <v>0</v>
      </c>
      <c r="AF187" s="28">
        <v>0</v>
      </c>
      <c r="AG187" s="28">
        <v>0</v>
      </c>
      <c r="AH187" s="28">
        <v>0</v>
      </c>
      <c r="AJ187" s="13">
        <v>-48.127000000000002</v>
      </c>
      <c r="AK187" s="13">
        <v>0</v>
      </c>
      <c r="AL187" s="13">
        <v>0</v>
      </c>
      <c r="AM187" s="13">
        <v>0</v>
      </c>
      <c r="AN187" s="13">
        <v>-44.436</v>
      </c>
      <c r="AO187" s="26">
        <f t="shared" si="152"/>
        <v>0</v>
      </c>
      <c r="AP187" s="26">
        <f t="shared" si="153"/>
        <v>0</v>
      </c>
      <c r="AQ187" s="28">
        <v>0</v>
      </c>
      <c r="AR187" s="28">
        <v>0</v>
      </c>
      <c r="AS187" s="28">
        <v>0</v>
      </c>
    </row>
    <row r="188" spans="2:45" x14ac:dyDescent="0.25">
      <c r="C188" s="8" t="s">
        <v>187</v>
      </c>
      <c r="G188" s="13">
        <v>0</v>
      </c>
      <c r="H188" s="13">
        <v>0</v>
      </c>
      <c r="I188" s="13">
        <v>0</v>
      </c>
      <c r="J188" s="13">
        <v>-22.574999999999999</v>
      </c>
      <c r="K188" s="13">
        <v>0</v>
      </c>
      <c r="L188" s="13">
        <v>0</v>
      </c>
      <c r="M188" s="13">
        <v>0</v>
      </c>
      <c r="N188" s="13">
        <v>-0.379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-13.236000000000001</v>
      </c>
      <c r="X188" s="13">
        <v>0</v>
      </c>
      <c r="Y188" s="13">
        <v>0</v>
      </c>
      <c r="Z188" s="13">
        <v>0</v>
      </c>
      <c r="AA188" s="13">
        <v>0</v>
      </c>
      <c r="AB188" s="28">
        <v>0</v>
      </c>
      <c r="AC188" s="28">
        <v>0</v>
      </c>
      <c r="AD188" s="28">
        <v>0</v>
      </c>
      <c r="AE188" s="28">
        <v>0</v>
      </c>
      <c r="AF188" s="28">
        <v>0</v>
      </c>
      <c r="AG188" s="28">
        <v>0</v>
      </c>
      <c r="AH188" s="28">
        <v>0</v>
      </c>
      <c r="AJ188" s="13">
        <v>-22.574999999999999</v>
      </c>
      <c r="AK188" s="13">
        <v>-0.379</v>
      </c>
      <c r="AL188" s="13">
        <v>0</v>
      </c>
      <c r="AM188" s="13">
        <v>0</v>
      </c>
      <c r="AN188" s="13">
        <v>-13.236000000000001</v>
      </c>
      <c r="AO188" s="26">
        <f t="shared" si="152"/>
        <v>0</v>
      </c>
      <c r="AP188" s="26">
        <f t="shared" si="153"/>
        <v>0</v>
      </c>
      <c r="AQ188" s="28">
        <v>0</v>
      </c>
      <c r="AR188" s="28">
        <v>0</v>
      </c>
      <c r="AS188" s="28">
        <v>0</v>
      </c>
    </row>
    <row r="189" spans="2:45" x14ac:dyDescent="0.25">
      <c r="C189" s="8" t="s">
        <v>188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-414.99900000000002</v>
      </c>
      <c r="T189" s="13">
        <v>0</v>
      </c>
      <c r="U189" s="13">
        <v>0</v>
      </c>
      <c r="V189" s="13">
        <v>0</v>
      </c>
      <c r="W189" s="13">
        <v>-641.69100000000003</v>
      </c>
      <c r="X189" s="13">
        <v>0</v>
      </c>
      <c r="Y189" s="13">
        <v>0</v>
      </c>
      <c r="Z189" s="13">
        <v>0</v>
      </c>
      <c r="AA189" s="13">
        <v>0</v>
      </c>
      <c r="AB189" s="26">
        <f t="shared" ref="AB189:AH189" si="154">AB101-AA101+AB105-AA105</f>
        <v>0</v>
      </c>
      <c r="AC189" s="26">
        <f t="shared" si="154"/>
        <v>0</v>
      </c>
      <c r="AD189" s="26">
        <f t="shared" si="154"/>
        <v>-556.80999999999995</v>
      </c>
      <c r="AE189" s="26">
        <f t="shared" si="154"/>
        <v>0</v>
      </c>
      <c r="AF189" s="26">
        <f t="shared" si="154"/>
        <v>0</v>
      </c>
      <c r="AG189" s="26">
        <f t="shared" si="154"/>
        <v>0</v>
      </c>
      <c r="AH189" s="26">
        <f t="shared" si="154"/>
        <v>0</v>
      </c>
      <c r="AJ189" s="13">
        <v>0</v>
      </c>
      <c r="AK189" s="13">
        <v>0</v>
      </c>
      <c r="AL189" s="13">
        <v>0</v>
      </c>
      <c r="AM189" s="13">
        <v>-414.99900000000002</v>
      </c>
      <c r="AN189" s="13">
        <v>-641.69100000000003</v>
      </c>
      <c r="AO189" s="26">
        <f t="shared" si="152"/>
        <v>-556.80999999999995</v>
      </c>
      <c r="AP189" s="26">
        <f t="shared" si="153"/>
        <v>0</v>
      </c>
      <c r="AQ189" s="26">
        <f>AQ101-AP101+AQ105-AP105</f>
        <v>0</v>
      </c>
      <c r="AR189" s="26">
        <f>AR101-AQ101+AR105-AQ105</f>
        <v>0</v>
      </c>
      <c r="AS189" s="26">
        <f>AS101-AR101+AS105-AR105</f>
        <v>0</v>
      </c>
    </row>
    <row r="190" spans="2:45" x14ac:dyDescent="0.25">
      <c r="C190" s="8" t="s">
        <v>189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-1500</v>
      </c>
      <c r="O190" s="13">
        <v>0</v>
      </c>
      <c r="P190" s="13">
        <v>0</v>
      </c>
      <c r="Q190" s="13">
        <v>-250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28">
        <v>0</v>
      </c>
      <c r="AC190" s="28">
        <v>0</v>
      </c>
      <c r="AD190" s="28">
        <v>0</v>
      </c>
      <c r="AE190" s="28">
        <v>0</v>
      </c>
      <c r="AF190" s="28">
        <v>0</v>
      </c>
      <c r="AG190" s="28">
        <v>0</v>
      </c>
      <c r="AH190" s="28">
        <v>0</v>
      </c>
      <c r="AJ190" s="13">
        <v>0</v>
      </c>
      <c r="AK190" s="13">
        <v>-1500</v>
      </c>
      <c r="AL190" s="13">
        <v>-250</v>
      </c>
      <c r="AM190" s="13">
        <v>0</v>
      </c>
      <c r="AN190" s="13">
        <v>0</v>
      </c>
      <c r="AO190" s="26">
        <f t="shared" si="152"/>
        <v>0</v>
      </c>
      <c r="AP190" s="26">
        <f t="shared" si="153"/>
        <v>0</v>
      </c>
      <c r="AQ190" s="28">
        <v>0</v>
      </c>
      <c r="AR190" s="28">
        <v>0</v>
      </c>
      <c r="AS190" s="28">
        <v>0</v>
      </c>
    </row>
    <row r="191" spans="2:45" x14ac:dyDescent="0.25">
      <c r="C191" s="8" t="s">
        <v>190</v>
      </c>
      <c r="G191" s="13">
        <v>22.623999999999999</v>
      </c>
      <c r="H191" s="13">
        <v>15.435</v>
      </c>
      <c r="I191" s="13">
        <v>15.090999999999999</v>
      </c>
      <c r="J191" s="13">
        <v>13.554</v>
      </c>
      <c r="K191" s="13">
        <v>30.216000000000001</v>
      </c>
      <c r="L191" s="13">
        <v>7.5019999999999998</v>
      </c>
      <c r="M191" s="13">
        <v>18.765999999999998</v>
      </c>
      <c r="N191" s="13">
        <v>7.0090000000000003</v>
      </c>
      <c r="O191" s="13">
        <v>21.971</v>
      </c>
      <c r="P191" s="13">
        <v>19.972999999999999</v>
      </c>
      <c r="Q191" s="13">
        <v>23.05</v>
      </c>
      <c r="R191" s="13">
        <v>10.991</v>
      </c>
      <c r="S191" s="13">
        <v>25.998000000000001</v>
      </c>
      <c r="T191" s="13">
        <v>11.304</v>
      </c>
      <c r="U191" s="13">
        <v>20</v>
      </c>
      <c r="V191" s="13">
        <v>19.39</v>
      </c>
      <c r="W191" s="13">
        <v>21.611000000000001</v>
      </c>
      <c r="X191" s="13">
        <v>9.7829999999999995</v>
      </c>
      <c r="Y191" s="13">
        <v>54.082000000000001</v>
      </c>
      <c r="Z191" s="13">
        <v>33.978000000000002</v>
      </c>
      <c r="AA191" s="13">
        <v>11.643000000000001</v>
      </c>
      <c r="AB191" s="26">
        <f t="shared" ref="AB191:AH191" si="155">X191</f>
        <v>9.7829999999999995</v>
      </c>
      <c r="AC191" s="26">
        <f t="shared" si="155"/>
        <v>54.082000000000001</v>
      </c>
      <c r="AD191" s="26">
        <f t="shared" si="155"/>
        <v>33.978000000000002</v>
      </c>
      <c r="AE191" s="26">
        <f t="shared" si="155"/>
        <v>11.643000000000001</v>
      </c>
      <c r="AF191" s="26">
        <f t="shared" si="155"/>
        <v>9.7829999999999995</v>
      </c>
      <c r="AG191" s="26">
        <f t="shared" si="155"/>
        <v>54.082000000000001</v>
      </c>
      <c r="AH191" s="26">
        <f t="shared" si="155"/>
        <v>33.978000000000002</v>
      </c>
      <c r="AJ191" s="13">
        <v>66.703999999999994</v>
      </c>
      <c r="AK191" s="13">
        <v>63.493000000000002</v>
      </c>
      <c r="AL191" s="13">
        <v>75.984999999999999</v>
      </c>
      <c r="AM191" s="13">
        <v>76.691999999999993</v>
      </c>
      <c r="AN191" s="13">
        <v>119.45399999999999</v>
      </c>
      <c r="AO191" s="26">
        <f t="shared" si="152"/>
        <v>109.48600000000002</v>
      </c>
      <c r="AP191" s="26">
        <f t="shared" si="153"/>
        <v>109.48600000000002</v>
      </c>
      <c r="AQ191" s="26">
        <f>AP191</f>
        <v>109.48600000000002</v>
      </c>
      <c r="AR191" s="26">
        <f>AQ191</f>
        <v>109.48600000000002</v>
      </c>
      <c r="AS191" s="26">
        <f>AR191</f>
        <v>109.48600000000002</v>
      </c>
    </row>
    <row r="192" spans="2:45" x14ac:dyDescent="0.25">
      <c r="C192" s="8" t="s">
        <v>191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210.25200000000001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28">
        <v>0</v>
      </c>
      <c r="AC192" s="28">
        <v>0</v>
      </c>
      <c r="AD192" s="28">
        <v>0</v>
      </c>
      <c r="AE192" s="28">
        <v>0</v>
      </c>
      <c r="AF192" s="28">
        <v>0</v>
      </c>
      <c r="AG192" s="28">
        <v>0</v>
      </c>
      <c r="AH192" s="28">
        <v>0</v>
      </c>
      <c r="AJ192" s="13">
        <v>0</v>
      </c>
      <c r="AK192" s="13">
        <v>210.25200000000001</v>
      </c>
      <c r="AL192" s="13">
        <v>0</v>
      </c>
      <c r="AM192" s="13">
        <v>0</v>
      </c>
      <c r="AN192" s="13">
        <v>0</v>
      </c>
      <c r="AO192" s="26">
        <f t="shared" si="152"/>
        <v>0</v>
      </c>
      <c r="AP192" s="26">
        <f t="shared" si="153"/>
        <v>0</v>
      </c>
      <c r="AQ192" s="28">
        <v>0</v>
      </c>
      <c r="AR192" s="28">
        <v>0</v>
      </c>
      <c r="AS192" s="28">
        <v>0</v>
      </c>
    </row>
    <row r="193" spans="2:45" x14ac:dyDescent="0.25">
      <c r="B193" s="6" t="s">
        <v>192</v>
      </c>
      <c r="G193" s="10">
        <f t="shared" ref="G193:AH193" si="156">G186+G187+G188+G189+G190+G191+G192</f>
        <v>22.623999999999999</v>
      </c>
      <c r="H193" s="10">
        <f t="shared" si="156"/>
        <v>15.435</v>
      </c>
      <c r="I193" s="10">
        <f t="shared" si="156"/>
        <v>15.090999999999999</v>
      </c>
      <c r="J193" s="10">
        <f t="shared" si="156"/>
        <v>1667.8520000000001</v>
      </c>
      <c r="K193" s="10">
        <f t="shared" si="156"/>
        <v>30.216000000000001</v>
      </c>
      <c r="L193" s="10">
        <f t="shared" si="156"/>
        <v>7.5019999999999998</v>
      </c>
      <c r="M193" s="10">
        <f t="shared" si="156"/>
        <v>18.765999999999998</v>
      </c>
      <c r="N193" s="10">
        <f t="shared" si="156"/>
        <v>-283.11799999999999</v>
      </c>
      <c r="O193" s="10">
        <f t="shared" si="156"/>
        <v>21.971</v>
      </c>
      <c r="P193" s="10">
        <f t="shared" si="156"/>
        <v>19.972999999999999</v>
      </c>
      <c r="Q193" s="10">
        <f t="shared" si="156"/>
        <v>-226.95</v>
      </c>
      <c r="R193" s="10">
        <f t="shared" si="156"/>
        <v>10.991</v>
      </c>
      <c r="S193" s="10">
        <f t="shared" si="156"/>
        <v>-389.00100000000003</v>
      </c>
      <c r="T193" s="10">
        <f t="shared" si="156"/>
        <v>11.304</v>
      </c>
      <c r="U193" s="10">
        <f t="shared" si="156"/>
        <v>20</v>
      </c>
      <c r="V193" s="10">
        <f t="shared" si="156"/>
        <v>19.39</v>
      </c>
      <c r="W193" s="10">
        <f t="shared" si="156"/>
        <v>12.247999999999944</v>
      </c>
      <c r="X193" s="10">
        <f t="shared" si="156"/>
        <v>9.7829999999999995</v>
      </c>
      <c r="Y193" s="10">
        <f t="shared" si="156"/>
        <v>54.082000000000001</v>
      </c>
      <c r="Z193" s="10">
        <f t="shared" si="156"/>
        <v>33.978000000000002</v>
      </c>
      <c r="AA193" s="10">
        <f t="shared" si="156"/>
        <v>11.643000000000001</v>
      </c>
      <c r="AB193" s="10">
        <f t="shared" si="156"/>
        <v>9.7829999999999995</v>
      </c>
      <c r="AC193" s="10">
        <f t="shared" si="156"/>
        <v>54.082000000000001</v>
      </c>
      <c r="AD193" s="10">
        <f t="shared" si="156"/>
        <v>-522.83199999999999</v>
      </c>
      <c r="AE193" s="10">
        <f t="shared" si="156"/>
        <v>11.643000000000001</v>
      </c>
      <c r="AF193" s="10">
        <f t="shared" si="156"/>
        <v>9.7829999999999995</v>
      </c>
      <c r="AG193" s="10">
        <f t="shared" si="156"/>
        <v>54.082000000000001</v>
      </c>
      <c r="AH193" s="10">
        <f t="shared" si="156"/>
        <v>33.978000000000002</v>
      </c>
      <c r="AJ193" s="10">
        <f>AJ186+AJ187+AJ188+AJ189+AJ190+AJ191+AJ192</f>
        <v>1721.002</v>
      </c>
      <c r="AK193" s="10">
        <f>AK186+AK187+AK188+AK189+AK190+AK191+AK192</f>
        <v>-226.63400000000001</v>
      </c>
      <c r="AL193" s="10">
        <f>AL186+AL187+AL188+AL189+AL190+AL191+AL192</f>
        <v>-174.01499999999999</v>
      </c>
      <c r="AM193" s="10">
        <f>AM186+AM187+AM188+AM189+AM190+AM191+AM192</f>
        <v>-338.30700000000002</v>
      </c>
      <c r="AN193" s="10">
        <f>AN186+AN187+AN188+AN189+AN190+AN191+AN192</f>
        <v>110.09099999999994</v>
      </c>
      <c r="AO193" s="25">
        <f t="shared" si="152"/>
        <v>-447.32399999999996</v>
      </c>
      <c r="AP193" s="25">
        <f t="shared" si="153"/>
        <v>109.48600000000002</v>
      </c>
      <c r="AQ193" s="10">
        <f>AQ186+AQ187+AQ188+AQ189+AQ190+AQ191+AQ192</f>
        <v>109.48600000000002</v>
      </c>
      <c r="AR193" s="10">
        <f>AR186+AR187+AR188+AR189+AR190+AR191+AR192</f>
        <v>109.48600000000002</v>
      </c>
      <c r="AS193" s="10">
        <f>AS186+AS187+AS188+AS189+AS190+AS191+AS192</f>
        <v>109.48600000000002</v>
      </c>
    </row>
    <row r="194" spans="2:45" x14ac:dyDescent="0.25">
      <c r="D194" s="3" t="s">
        <v>193</v>
      </c>
      <c r="G194" s="11">
        <f>IF(_reported!G24="","",G193-_reported!G24)</f>
        <v>0</v>
      </c>
      <c r="H194" s="11">
        <f>IF(_reported!H24="","",H193-_reported!H24)</f>
        <v>0</v>
      </c>
      <c r="I194" s="11">
        <f>IF(_reported!I24="","",I193-_reported!I24)</f>
        <v>0</v>
      </c>
      <c r="J194" s="11">
        <f>IF(_reported!J24="","",J193-_reported!J24)</f>
        <v>0</v>
      </c>
      <c r="K194" s="11">
        <f>IF(_reported!K24="","",K193-_reported!K24)</f>
        <v>0</v>
      </c>
      <c r="L194" s="11">
        <f>IF(_reported!L24="","",L193-_reported!L24)</f>
        <v>0</v>
      </c>
      <c r="M194" s="11">
        <f>IF(_reported!M24="","",M193-_reported!M24)</f>
        <v>0</v>
      </c>
      <c r="N194" s="11">
        <f>IF(_reported!N24="","",N193-_reported!N24)</f>
        <v>0</v>
      </c>
      <c r="O194" s="11">
        <f>IF(_reported!O24="","",O193-_reported!O24)</f>
        <v>0</v>
      </c>
      <c r="P194" s="11">
        <f>IF(_reported!P24="","",P193-_reported!P24)</f>
        <v>0</v>
      </c>
      <c r="Q194" s="11">
        <f>IF(_reported!Q24="","",Q193-_reported!Q24)</f>
        <v>0</v>
      </c>
      <c r="R194" s="11">
        <f>IF(_reported!R24="","",R193-_reported!R24)</f>
        <v>0</v>
      </c>
      <c r="S194" s="11">
        <f>IF(_reported!S24="","",S193-_reported!S24)</f>
        <v>-5.6843418860808015E-14</v>
      </c>
      <c r="T194" s="11">
        <f>IF(_reported!T24="","",T193-_reported!T24)</f>
        <v>0</v>
      </c>
      <c r="U194" s="11">
        <f>IF(_reported!U24="","",U193-_reported!U24)</f>
        <v>0</v>
      </c>
      <c r="V194" s="11">
        <f>IF(_reported!V24="","",V193-_reported!V24)</f>
        <v>0</v>
      </c>
      <c r="W194" s="11">
        <f>IF(_reported!W24="","",W193-_reported!W24)</f>
        <v>-5.5067062021407764E-14</v>
      </c>
      <c r="X194" s="11">
        <f>IF(_reported!X24="","",X193-_reported!X24)</f>
        <v>0</v>
      </c>
      <c r="Y194" s="11">
        <f>IF(_reported!Y24="","",Y193-_reported!Y24)</f>
        <v>0</v>
      </c>
      <c r="Z194" s="11">
        <f>IF(_reported!Z24="","",Z193-_reported!Z24)</f>
        <v>0</v>
      </c>
      <c r="AA194" s="11">
        <f>IF(_reported!AA24="","",AA193-_reported!AA24)</f>
        <v>0</v>
      </c>
      <c r="AJ194" s="11">
        <f>IF(_reported!AJ24="","",AJ193-_reported!AJ24)</f>
        <v>0</v>
      </c>
      <c r="AK194" s="11">
        <f>IF(_reported!AK24="","",AK193-_reported!AK24)</f>
        <v>-2.8421709430404007E-14</v>
      </c>
      <c r="AL194" s="11">
        <f>IF(_reported!AL24="","",AL193-_reported!AL24)</f>
        <v>0</v>
      </c>
      <c r="AM194" s="11">
        <f>IF(_reported!AM24="","",AM193-_reported!AM24)</f>
        <v>0</v>
      </c>
      <c r="AN194" s="11">
        <f>IF(_reported!AN24="","",AN193-_reported!AN24)</f>
        <v>-5.6843418860808015E-14</v>
      </c>
    </row>
    <row r="196" spans="2:45" x14ac:dyDescent="0.25">
      <c r="C196" s="8" t="s">
        <v>194</v>
      </c>
      <c r="G196" s="9">
        <v>8.9999999999999993E-3</v>
      </c>
      <c r="H196" s="9">
        <v>0.08</v>
      </c>
      <c r="I196" s="9">
        <v>-3.1E-2</v>
      </c>
      <c r="J196" s="9">
        <v>0.40100000000000002</v>
      </c>
      <c r="K196" s="9">
        <v>3.6999999999999998E-2</v>
      </c>
      <c r="L196" s="9">
        <v>-7.8E-2</v>
      </c>
      <c r="M196" s="9">
        <v>-4.1440000000000001</v>
      </c>
      <c r="N196" s="9">
        <v>6.1109999999999998</v>
      </c>
      <c r="O196" s="9">
        <v>3.1509999999999998</v>
      </c>
      <c r="P196" s="9">
        <v>-11.936</v>
      </c>
      <c r="Q196" s="9">
        <v>-8.8710000000000004</v>
      </c>
      <c r="R196" s="9">
        <v>11.51</v>
      </c>
      <c r="S196" s="9">
        <v>-6.202</v>
      </c>
      <c r="T196" s="9">
        <v>-3.258</v>
      </c>
      <c r="U196" s="9">
        <v>11.464</v>
      </c>
      <c r="V196" s="9">
        <v>-13.227</v>
      </c>
      <c r="W196" s="9">
        <v>4.1970000000000001</v>
      </c>
      <c r="X196" s="9">
        <v>15.44</v>
      </c>
      <c r="Y196" s="9">
        <v>2.2080000000000002</v>
      </c>
      <c r="Z196" s="9">
        <v>5.5529999999999999</v>
      </c>
      <c r="AA196" s="9">
        <v>3.6880000000000002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J196" s="9">
        <v>0.45900000000000002</v>
      </c>
      <c r="AK196" s="9">
        <v>1.9259999999999999</v>
      </c>
      <c r="AL196" s="9">
        <v>-6.1459999999999999</v>
      </c>
      <c r="AM196" s="9">
        <v>-11.223000000000001</v>
      </c>
      <c r="AN196" s="9">
        <v>27.398</v>
      </c>
      <c r="AO196" s="24">
        <f>AA196+AB196+AC196+AD196</f>
        <v>3.6880000000000002</v>
      </c>
      <c r="AP196" s="24">
        <f>AE196+AF196+AG196+AH196</f>
        <v>0</v>
      </c>
      <c r="AQ196" s="27">
        <v>0</v>
      </c>
      <c r="AR196" s="27">
        <v>0</v>
      </c>
      <c r="AS196" s="27">
        <v>0</v>
      </c>
    </row>
    <row r="197" spans="2:45" x14ac:dyDescent="0.25">
      <c r="B197" s="6" t="s">
        <v>195</v>
      </c>
      <c r="G197" s="10">
        <f t="shared" ref="G197:AH197" si="157">G173+G183+G193+G196</f>
        <v>-155.87500000000006</v>
      </c>
      <c r="H197" s="10">
        <f t="shared" si="157"/>
        <v>-125.30499999999999</v>
      </c>
      <c r="I197" s="10">
        <f t="shared" si="157"/>
        <v>-246.51499999999999</v>
      </c>
      <c r="J197" s="10">
        <f t="shared" si="157"/>
        <v>300.34700000000015</v>
      </c>
      <c r="K197" s="10">
        <f t="shared" si="157"/>
        <v>96.093000000000046</v>
      </c>
      <c r="L197" s="10">
        <f t="shared" si="157"/>
        <v>10.448000000000022</v>
      </c>
      <c r="M197" s="10">
        <f t="shared" si="157"/>
        <v>76.951999999999998</v>
      </c>
      <c r="N197" s="10">
        <f t="shared" si="157"/>
        <v>255.59599999999995</v>
      </c>
      <c r="O197" s="10">
        <f t="shared" si="157"/>
        <v>108.13399999999989</v>
      </c>
      <c r="P197" s="10">
        <f t="shared" si="157"/>
        <v>41.061999999999998</v>
      </c>
      <c r="Q197" s="10">
        <f t="shared" si="157"/>
        <v>-133.85999999999996</v>
      </c>
      <c r="R197" s="10">
        <f t="shared" si="157"/>
        <v>83.243000000000123</v>
      </c>
      <c r="S197" s="10">
        <f t="shared" si="157"/>
        <v>-409.76600000000002</v>
      </c>
      <c r="T197" s="10">
        <f t="shared" si="157"/>
        <v>87.296000000000049</v>
      </c>
      <c r="U197" s="10">
        <f t="shared" si="157"/>
        <v>134.17100000000008</v>
      </c>
      <c r="V197" s="10">
        <f t="shared" si="157"/>
        <v>111.913</v>
      </c>
      <c r="W197" s="10">
        <f t="shared" si="157"/>
        <v>23.752999999999869</v>
      </c>
      <c r="X197" s="10">
        <f t="shared" si="157"/>
        <v>149.87299999999993</v>
      </c>
      <c r="Y197" s="10">
        <f t="shared" si="157"/>
        <v>207.58100000000002</v>
      </c>
      <c r="Z197" s="10">
        <f t="shared" si="157"/>
        <v>155.21299999999999</v>
      </c>
      <c r="AA197" s="10">
        <f t="shared" si="157"/>
        <v>81.787999999999997</v>
      </c>
      <c r="AB197" s="10">
        <f t="shared" si="157"/>
        <v>147.9721656000001</v>
      </c>
      <c r="AC197" s="10">
        <f t="shared" si="157"/>
        <v>203.50345493819989</v>
      </c>
      <c r="AD197" s="10">
        <f t="shared" si="157"/>
        <v>-339.95132834261585</v>
      </c>
      <c r="AE197" s="10">
        <f t="shared" si="157"/>
        <v>115.29422601972408</v>
      </c>
      <c r="AF197" s="10">
        <f t="shared" si="157"/>
        <v>140.64087737746004</v>
      </c>
      <c r="AG197" s="10">
        <f t="shared" si="157"/>
        <v>188.56418291998105</v>
      </c>
      <c r="AH197" s="10">
        <f t="shared" si="157"/>
        <v>198.44731767896749</v>
      </c>
      <c r="AJ197" s="10">
        <f>AJ173+AJ183+AJ193+AJ196</f>
        <v>-227.34800000000024</v>
      </c>
      <c r="AK197" s="10">
        <f>AK173+AK183+AK193+AK196</f>
        <v>439.08899999999988</v>
      </c>
      <c r="AL197" s="10">
        <f>AL173+AL183+AL193+AL196</f>
        <v>98.578999999999965</v>
      </c>
      <c r="AM197" s="10">
        <f>AM173+AM183+AM193+AM196</f>
        <v>-76.385999999999783</v>
      </c>
      <c r="AN197" s="10">
        <f>AN173+AN183+AN193+AN196</f>
        <v>536.42000000000007</v>
      </c>
      <c r="AO197" s="25">
        <f>AA197+AB197+AC197+AD197</f>
        <v>93.312292195584178</v>
      </c>
      <c r="AP197" s="25">
        <f>AE197+AF197+AG197+AH197</f>
        <v>642.94660399613269</v>
      </c>
      <c r="AQ197" s="10">
        <f>AQ173+AQ183+AQ193+AQ196</f>
        <v>708.99516096636808</v>
      </c>
      <c r="AR197" s="10">
        <f>AR173+AR183+AR193+AR196</f>
        <v>815.81701942946495</v>
      </c>
      <c r="AS197" s="10">
        <f>AS173+AS183+AS193+AS196</f>
        <v>898.41393120806993</v>
      </c>
    </row>
    <row r="198" spans="2:45" x14ac:dyDescent="0.25">
      <c r="D198" s="3" t="s">
        <v>196</v>
      </c>
      <c r="G198" s="11">
        <f>IF(_reported!G25="","",G197-_reported!G25)</f>
        <v>-5.6843418860808015E-14</v>
      </c>
      <c r="H198" s="11">
        <f>IF(_reported!H25="","",H197-_reported!H25)</f>
        <v>1.4210854715202004E-14</v>
      </c>
      <c r="I198" s="11">
        <f>IF(_reported!I25="","",I197-_reported!I25)</f>
        <v>0</v>
      </c>
      <c r="J198" s="11">
        <f>IF(_reported!J25="","",J197-_reported!J25)</f>
        <v>1.7053025658242404E-13</v>
      </c>
      <c r="K198" s="11">
        <f>IF(_reported!K25="","",K197-_reported!K25)</f>
        <v>4.2632564145606011E-14</v>
      </c>
      <c r="L198" s="11">
        <f>IF(_reported!L25="","",L197-_reported!L25)</f>
        <v>2.1316282072803006E-14</v>
      </c>
      <c r="M198" s="11">
        <f>IF(_reported!M25="","",M197-_reported!M25)</f>
        <v>0</v>
      </c>
      <c r="N198" s="11">
        <f>IF(_reported!N25="","",N197-_reported!N25)</f>
        <v>-5.6843418860808015E-14</v>
      </c>
      <c r="O198" s="11">
        <f>IF(_reported!O25="","",O197-_reported!O25)</f>
        <v>-1.1368683772161603E-13</v>
      </c>
      <c r="P198" s="11">
        <f>IF(_reported!P25="","",P197-_reported!P25)</f>
        <v>0</v>
      </c>
      <c r="Q198" s="11">
        <f>IF(_reported!Q25="","",Q197-_reported!Q25)</f>
        <v>5.6843418860808015E-14</v>
      </c>
      <c r="R198" s="11">
        <f>IF(_reported!R25="","",R197-_reported!R25)</f>
        <v>1.2789769243681803E-13</v>
      </c>
      <c r="S198" s="11">
        <f>IF(_reported!S25="","",S197-_reported!S25)</f>
        <v>0</v>
      </c>
      <c r="T198" s="11">
        <f>IF(_reported!T25="","",T197-_reported!T25)</f>
        <v>4.2632564145606011E-14</v>
      </c>
      <c r="U198" s="11">
        <f>IF(_reported!U25="","",U197-_reported!U25)</f>
        <v>8.5265128291212022E-14</v>
      </c>
      <c r="V198" s="11">
        <f>IF(_reported!V25="","",V197-_reported!V25)</f>
        <v>0</v>
      </c>
      <c r="W198" s="11">
        <f>IF(_reported!W25="","",W197-_reported!W25)</f>
        <v>-1.3145040611561853E-13</v>
      </c>
      <c r="X198" s="11">
        <f>IF(_reported!X25="","",X197-_reported!X25)</f>
        <v>-5.6843418860808015E-14</v>
      </c>
      <c r="Y198" s="11">
        <f>IF(_reported!Y25="","",Y197-_reported!Y25)</f>
        <v>2.8421709430404007E-14</v>
      </c>
      <c r="Z198" s="11">
        <f>IF(_reported!Z25="","",Z197-_reported!Z25)</f>
        <v>0</v>
      </c>
      <c r="AA198" s="11">
        <f>IF(_reported!AA25="","",AA197-_reported!AA25)</f>
        <v>0</v>
      </c>
      <c r="AJ198" s="11">
        <f>IF(_reported!AJ25="","",AJ197-_reported!AJ25)</f>
        <v>-2.2737367544323206E-13</v>
      </c>
      <c r="AK198" s="11">
        <f>IF(_reported!AK25="","",AK197-_reported!AK25)</f>
        <v>-1.1368683772161603E-13</v>
      </c>
      <c r="AL198" s="11">
        <f>IF(_reported!AL25="","",AL197-_reported!AL25)</f>
        <v>-2.8421709430404007E-14</v>
      </c>
      <c r="AM198" s="11">
        <f>IF(_reported!AM25="","",AM197-_reported!AM25)</f>
        <v>2.1316282072803006E-13</v>
      </c>
      <c r="AN198" s="11">
        <f>IF(_reported!AN25="","",AN197-_reported!AN25)</f>
        <v>1.1368683772161603E-13</v>
      </c>
    </row>
    <row r="200" spans="2:45" x14ac:dyDescent="0.25">
      <c r="C200" s="8" t="s">
        <v>197</v>
      </c>
      <c r="G200" s="9">
        <v>1293.9469999999999</v>
      </c>
      <c r="H200" s="9">
        <v>1138.0719999999999</v>
      </c>
      <c r="I200" s="9">
        <v>1012.7670000000001</v>
      </c>
      <c r="J200" s="9">
        <v>766.25199999999995</v>
      </c>
      <c r="K200" s="9">
        <v>1066.5989999999999</v>
      </c>
      <c r="L200" s="9">
        <v>1162.692</v>
      </c>
      <c r="M200" s="9">
        <v>1173.1400000000001</v>
      </c>
      <c r="N200" s="9">
        <v>1250.0920000000001</v>
      </c>
      <c r="O200" s="9">
        <v>1505.6880000000001</v>
      </c>
      <c r="P200" s="9">
        <v>1613.8219999999999</v>
      </c>
      <c r="Q200" s="9">
        <v>1654.884</v>
      </c>
      <c r="R200" s="9">
        <v>1521.0239999999999</v>
      </c>
      <c r="S200" s="9">
        <v>1604.2670000000001</v>
      </c>
      <c r="T200" s="9">
        <v>1194.501</v>
      </c>
      <c r="U200" s="9">
        <v>1281.797</v>
      </c>
      <c r="V200" s="9">
        <v>1415.9680000000001</v>
      </c>
      <c r="W200" s="9">
        <v>1527.8810000000001</v>
      </c>
      <c r="X200" s="9">
        <v>1551.634</v>
      </c>
      <c r="Y200" s="9">
        <v>1701.5070000000001</v>
      </c>
      <c r="Z200" s="9">
        <v>1909.088</v>
      </c>
      <c r="AA200" s="9">
        <v>2064.3009999999999</v>
      </c>
      <c r="AB200" s="24">
        <f t="shared" ref="AB200:AH200" si="158">AA201</f>
        <v>2146.0889999999999</v>
      </c>
      <c r="AC200" s="24">
        <f t="shared" si="158"/>
        <v>2294.0611656000001</v>
      </c>
      <c r="AD200" s="24">
        <f t="shared" si="158"/>
        <v>2497.5646205382</v>
      </c>
      <c r="AE200" s="24">
        <f t="shared" si="158"/>
        <v>2157.6132921955841</v>
      </c>
      <c r="AF200" s="24">
        <f t="shared" si="158"/>
        <v>2272.9075182153083</v>
      </c>
      <c r="AG200" s="24">
        <f t="shared" si="158"/>
        <v>2413.5483955927684</v>
      </c>
      <c r="AH200" s="24">
        <f t="shared" si="158"/>
        <v>2602.1125785127497</v>
      </c>
      <c r="AJ200" s="9">
        <v>1293.9469999999999</v>
      </c>
      <c r="AK200" s="9">
        <v>1066.5989999999999</v>
      </c>
      <c r="AL200" s="9">
        <v>1505.6880000000001</v>
      </c>
      <c r="AM200" s="9">
        <v>1604.2670000000001</v>
      </c>
      <c r="AN200" s="9">
        <v>1527.8810000000001</v>
      </c>
      <c r="AO200" s="24">
        <f>AA200</f>
        <v>2064.3009999999999</v>
      </c>
      <c r="AP200" s="24">
        <f>AE200</f>
        <v>2157.6132921955841</v>
      </c>
      <c r="AQ200" s="24">
        <f>AP201</f>
        <v>2800.5598961917171</v>
      </c>
      <c r="AR200" s="24">
        <f>AQ201</f>
        <v>3509.5550571580852</v>
      </c>
      <c r="AS200" s="24">
        <f>AR201</f>
        <v>4325.3720765875505</v>
      </c>
    </row>
    <row r="201" spans="2:45" x14ac:dyDescent="0.25">
      <c r="B201" s="6" t="s">
        <v>198</v>
      </c>
      <c r="G201" s="10">
        <f t="shared" ref="G201:AH201" si="159">G200+G197</f>
        <v>1138.0719999999999</v>
      </c>
      <c r="H201" s="10">
        <f t="shared" si="159"/>
        <v>1012.7669999999999</v>
      </c>
      <c r="I201" s="10">
        <f t="shared" si="159"/>
        <v>766.25200000000007</v>
      </c>
      <c r="J201" s="10">
        <f t="shared" si="159"/>
        <v>1066.5990000000002</v>
      </c>
      <c r="K201" s="10">
        <f t="shared" si="159"/>
        <v>1162.692</v>
      </c>
      <c r="L201" s="10">
        <f t="shared" si="159"/>
        <v>1173.1400000000001</v>
      </c>
      <c r="M201" s="10">
        <f t="shared" si="159"/>
        <v>1250.0920000000001</v>
      </c>
      <c r="N201" s="10">
        <f t="shared" si="159"/>
        <v>1505.6880000000001</v>
      </c>
      <c r="O201" s="10">
        <f t="shared" si="159"/>
        <v>1613.8219999999999</v>
      </c>
      <c r="P201" s="10">
        <f t="shared" si="159"/>
        <v>1654.8839999999998</v>
      </c>
      <c r="Q201" s="10">
        <f t="shared" si="159"/>
        <v>1521.0240000000001</v>
      </c>
      <c r="R201" s="10">
        <f t="shared" si="159"/>
        <v>1604.2670000000001</v>
      </c>
      <c r="S201" s="10">
        <f t="shared" si="159"/>
        <v>1194.501</v>
      </c>
      <c r="T201" s="10">
        <f t="shared" si="159"/>
        <v>1281.797</v>
      </c>
      <c r="U201" s="10">
        <f t="shared" si="159"/>
        <v>1415.9680000000001</v>
      </c>
      <c r="V201" s="10">
        <f t="shared" si="159"/>
        <v>1527.8810000000001</v>
      </c>
      <c r="W201" s="10">
        <f t="shared" si="159"/>
        <v>1551.634</v>
      </c>
      <c r="X201" s="10">
        <f t="shared" si="159"/>
        <v>1701.5070000000001</v>
      </c>
      <c r="Y201" s="10">
        <f t="shared" si="159"/>
        <v>1909.0880000000002</v>
      </c>
      <c r="Z201" s="10">
        <f t="shared" si="159"/>
        <v>2064.3009999999999</v>
      </c>
      <c r="AA201" s="10">
        <f t="shared" si="159"/>
        <v>2146.0889999999999</v>
      </c>
      <c r="AB201" s="10">
        <f t="shared" si="159"/>
        <v>2294.0611656000001</v>
      </c>
      <c r="AC201" s="10">
        <f t="shared" si="159"/>
        <v>2497.5646205382</v>
      </c>
      <c r="AD201" s="10">
        <f t="shared" si="159"/>
        <v>2157.6132921955841</v>
      </c>
      <c r="AE201" s="10">
        <f t="shared" si="159"/>
        <v>2272.9075182153083</v>
      </c>
      <c r="AF201" s="10">
        <f t="shared" si="159"/>
        <v>2413.5483955927684</v>
      </c>
      <c r="AG201" s="10">
        <f t="shared" si="159"/>
        <v>2602.1125785127497</v>
      </c>
      <c r="AH201" s="10">
        <f t="shared" si="159"/>
        <v>2800.5598961917171</v>
      </c>
      <c r="AJ201" s="10">
        <f>AJ200+AJ197</f>
        <v>1066.5989999999997</v>
      </c>
      <c r="AK201" s="10">
        <f>AK200+AK197</f>
        <v>1505.6879999999999</v>
      </c>
      <c r="AL201" s="10">
        <f>AL200+AL197</f>
        <v>1604.2670000000001</v>
      </c>
      <c r="AM201" s="10">
        <f>AM200+AM197</f>
        <v>1527.8810000000003</v>
      </c>
      <c r="AN201" s="10">
        <f>AN200+AN197</f>
        <v>2064.3010000000004</v>
      </c>
      <c r="AO201" s="25">
        <f>AD201</f>
        <v>2157.6132921955841</v>
      </c>
      <c r="AP201" s="25">
        <f>AH201</f>
        <v>2800.5598961917171</v>
      </c>
      <c r="AQ201" s="10">
        <f>AQ200+AQ197</f>
        <v>3509.5550571580852</v>
      </c>
      <c r="AR201" s="10">
        <f>AR200+AR197</f>
        <v>4325.3720765875505</v>
      </c>
      <c r="AS201" s="10">
        <f>AS200+AS197</f>
        <v>5223.7860077956202</v>
      </c>
    </row>
    <row r="202" spans="2:45" x14ac:dyDescent="0.25">
      <c r="D202" s="3" t="s">
        <v>199</v>
      </c>
      <c r="G202" s="11">
        <f>IF(_reported!G26="","",G201-_reported!G26)</f>
        <v>0</v>
      </c>
      <c r="H202" s="11">
        <f>IF(_reported!H26="","",H201-_reported!H26)</f>
        <v>-1.1368683772161603E-13</v>
      </c>
      <c r="I202" s="11">
        <f>IF(_reported!I26="","",I201-_reported!I26)</f>
        <v>1.1368683772161603E-13</v>
      </c>
      <c r="J202" s="11">
        <f>IF(_reported!J26="","",J201-_reported!J26)</f>
        <v>2.2737367544323206E-13</v>
      </c>
      <c r="K202" s="11">
        <f>IF(_reported!K26="","",K201-_reported!K26)</f>
        <v>0</v>
      </c>
      <c r="L202" s="11">
        <f>IF(_reported!L26="","",L201-_reported!L26)</f>
        <v>0</v>
      </c>
      <c r="M202" s="11">
        <f>IF(_reported!M26="","",M201-_reported!M26)</f>
        <v>0</v>
      </c>
      <c r="N202" s="11">
        <f>IF(_reported!N26="","",N201-_reported!N26)</f>
        <v>0</v>
      </c>
      <c r="O202" s="11">
        <f>IF(_reported!O26="","",O201-_reported!O26)</f>
        <v>0</v>
      </c>
      <c r="P202" s="11">
        <f>IF(_reported!P26="","",P201-_reported!P26)</f>
        <v>-2.2737367544323206E-13</v>
      </c>
      <c r="Q202" s="11">
        <f>IF(_reported!Q26="","",Q201-_reported!Q26)</f>
        <v>2.2737367544323206E-13</v>
      </c>
      <c r="R202" s="11">
        <f>IF(_reported!R26="","",R201-_reported!R26)</f>
        <v>0</v>
      </c>
      <c r="S202" s="11">
        <f>IF(_reported!S26="","",S201-_reported!S26)</f>
        <v>0</v>
      </c>
      <c r="T202" s="11">
        <f>IF(_reported!T26="","",T201-_reported!T26)</f>
        <v>0</v>
      </c>
      <c r="U202" s="11">
        <f>IF(_reported!U26="","",U201-_reported!U26)</f>
        <v>0</v>
      </c>
      <c r="V202" s="11">
        <f>IF(_reported!V26="","",V201-_reported!V26)</f>
        <v>0</v>
      </c>
      <c r="W202" s="11">
        <f>IF(_reported!W26="","",W201-_reported!W26)</f>
        <v>0</v>
      </c>
      <c r="X202" s="11">
        <f>IF(_reported!X26="","",X201-_reported!X26)</f>
        <v>0</v>
      </c>
      <c r="Y202" s="11">
        <f>IF(_reported!Y26="","",Y201-_reported!Y26)</f>
        <v>2.2737367544323206E-13</v>
      </c>
      <c r="Z202" s="11">
        <f>IF(_reported!Z26="","",Z201-_reported!Z26)</f>
        <v>0</v>
      </c>
      <c r="AA202" s="11">
        <f>IF(_reported!AA26="","",AA201-_reported!AA26)</f>
        <v>0</v>
      </c>
      <c r="AJ202" s="11">
        <f>IF(_reported!AJ26="","",AJ201-_reported!AJ26)</f>
        <v>-2.2737367544323206E-13</v>
      </c>
      <c r="AK202" s="11">
        <f>IF(_reported!AK26="","",AK201-_reported!AK26)</f>
        <v>-2.2737367544323206E-13</v>
      </c>
      <c r="AL202" s="11">
        <f>IF(_reported!AL26="","",AL201-_reported!AL26)</f>
        <v>0</v>
      </c>
      <c r="AM202" s="11">
        <f>IF(_reported!AM26="","",AM201-_reported!AM26)</f>
        <v>2.2737367544323206E-13</v>
      </c>
      <c r="AN202" s="11">
        <f>IF(_reported!AN26="","",AN201-_reported!AN26)</f>
        <v>4.5474735088646412E-13</v>
      </c>
    </row>
    <row r="203" spans="2:45" x14ac:dyDescent="0.25">
      <c r="C203" s="8" t="s">
        <v>200</v>
      </c>
      <c r="G203" s="13">
        <v>18.137</v>
      </c>
      <c r="H203" s="13">
        <v>10.823</v>
      </c>
      <c r="I203" s="13">
        <v>10.823</v>
      </c>
      <c r="J203" s="13">
        <v>10.823</v>
      </c>
      <c r="K203" s="13">
        <v>10.678000000000001</v>
      </c>
      <c r="L203" s="13">
        <v>10.755000000000001</v>
      </c>
      <c r="M203" s="13">
        <v>10.755000000000001</v>
      </c>
      <c r="N203" s="13">
        <v>20.603999999999999</v>
      </c>
      <c r="O203" s="13">
        <v>19.876000000000001</v>
      </c>
      <c r="P203" s="13">
        <v>13.958</v>
      </c>
      <c r="Q203" s="13">
        <v>13.86</v>
      </c>
      <c r="R203" s="13">
        <v>13.942</v>
      </c>
      <c r="S203" s="13">
        <v>14.539</v>
      </c>
      <c r="T203" s="13">
        <v>13.84</v>
      </c>
      <c r="U203" s="13">
        <v>10.692</v>
      </c>
      <c r="V203" s="13">
        <v>10.209</v>
      </c>
      <c r="W203" s="13">
        <v>10.464</v>
      </c>
      <c r="X203" s="13">
        <v>10.462</v>
      </c>
      <c r="Y203" s="13">
        <v>10.53</v>
      </c>
      <c r="Z203" s="13">
        <v>8.4610000000000003</v>
      </c>
      <c r="AA203" s="13">
        <v>5.2279999999999998</v>
      </c>
      <c r="AB203" s="26">
        <f t="shared" ref="AB203:AH203" si="160">AA203</f>
        <v>5.2279999999999998</v>
      </c>
      <c r="AC203" s="26">
        <f t="shared" si="160"/>
        <v>5.2279999999999998</v>
      </c>
      <c r="AD203" s="26">
        <f t="shared" si="160"/>
        <v>5.2279999999999998</v>
      </c>
      <c r="AE203" s="26">
        <f t="shared" si="160"/>
        <v>5.2279999999999998</v>
      </c>
      <c r="AF203" s="26">
        <f t="shared" si="160"/>
        <v>5.2279999999999998</v>
      </c>
      <c r="AG203" s="26">
        <f t="shared" si="160"/>
        <v>5.2279999999999998</v>
      </c>
      <c r="AH203" s="26">
        <f t="shared" si="160"/>
        <v>5.2279999999999998</v>
      </c>
      <c r="AJ203" s="13">
        <v>10.823</v>
      </c>
      <c r="AK203" s="13">
        <v>20.603999999999999</v>
      </c>
      <c r="AL203" s="13">
        <v>13.942</v>
      </c>
      <c r="AM203" s="13">
        <v>10.209</v>
      </c>
      <c r="AN203" s="13">
        <v>8.4610000000000003</v>
      </c>
      <c r="AO203" s="26">
        <f>AD203</f>
        <v>5.2279999999999998</v>
      </c>
      <c r="AP203" s="26">
        <f>AH203</f>
        <v>5.2279999999999998</v>
      </c>
      <c r="AQ203" s="26">
        <f>AP203</f>
        <v>5.2279999999999998</v>
      </c>
      <c r="AR203" s="26">
        <f>AQ203</f>
        <v>5.2279999999999998</v>
      </c>
      <c r="AS203" s="26">
        <f>AR203</f>
        <v>5.2279999999999998</v>
      </c>
    </row>
    <row r="204" spans="2:45" x14ac:dyDescent="0.25">
      <c r="D204" s="3" t="s">
        <v>201</v>
      </c>
      <c r="G204" s="11">
        <f t="shared" ref="G204:AH204" si="161">G201-G83-G203</f>
        <v>-5.6843418860808015E-14</v>
      </c>
      <c r="H204" s="11">
        <f t="shared" si="161"/>
        <v>-2.1316282072803006E-14</v>
      </c>
      <c r="I204" s="11">
        <f t="shared" si="161"/>
        <v>9.2370555648813024E-14</v>
      </c>
      <c r="J204" s="11">
        <f t="shared" si="161"/>
        <v>9.2370555648813024E-14</v>
      </c>
      <c r="K204" s="11">
        <f t="shared" si="161"/>
        <v>1.1013412404281553E-13</v>
      </c>
      <c r="L204" s="11">
        <f t="shared" si="161"/>
        <v>1.0835776720341528E-13</v>
      </c>
      <c r="M204" s="11">
        <f t="shared" si="161"/>
        <v>1.0835776720341528E-13</v>
      </c>
      <c r="N204" s="11">
        <f t="shared" si="161"/>
        <v>4.2632564145606011E-14</v>
      </c>
      <c r="O204" s="11">
        <f t="shared" si="161"/>
        <v>0</v>
      </c>
      <c r="P204" s="11">
        <f t="shared" si="161"/>
        <v>-1.4388490399142029E-13</v>
      </c>
      <c r="Q204" s="11">
        <f t="shared" si="161"/>
        <v>1.2789769243681803E-13</v>
      </c>
      <c r="R204" s="11">
        <f t="shared" si="161"/>
        <v>0</v>
      </c>
      <c r="S204" s="11">
        <f t="shared" si="161"/>
        <v>0</v>
      </c>
      <c r="T204" s="11">
        <f t="shared" si="161"/>
        <v>-8.1712414612411521E-14</v>
      </c>
      <c r="U204" s="11">
        <f t="shared" si="161"/>
        <v>0</v>
      </c>
      <c r="V204" s="11">
        <f t="shared" si="161"/>
        <v>6.0396132539608516E-14</v>
      </c>
      <c r="W204" s="11">
        <f t="shared" si="161"/>
        <v>-5.8619775700208265E-14</v>
      </c>
      <c r="X204" s="11">
        <f t="shared" si="161"/>
        <v>0</v>
      </c>
      <c r="Y204" s="11">
        <f t="shared" si="161"/>
        <v>2.007283228522283E-13</v>
      </c>
      <c r="Z204" s="11">
        <f t="shared" si="161"/>
        <v>-2.1493917756743031E-13</v>
      </c>
      <c r="AA204" s="11">
        <f t="shared" si="161"/>
        <v>6.5725203057809267E-14</v>
      </c>
      <c r="AB204" s="34">
        <f t="shared" si="161"/>
        <v>6.5725203057809267E-14</v>
      </c>
      <c r="AC204" s="34">
        <f t="shared" si="161"/>
        <v>6.5725203057809267E-14</v>
      </c>
      <c r="AD204" s="34">
        <f t="shared" si="161"/>
        <v>6.5725203057809267E-14</v>
      </c>
      <c r="AE204" s="34">
        <f t="shared" si="161"/>
        <v>6.5725203057809267E-14</v>
      </c>
      <c r="AF204" s="34">
        <f t="shared" si="161"/>
        <v>6.5725203057809267E-14</v>
      </c>
      <c r="AG204" s="34">
        <f t="shared" si="161"/>
        <v>6.5725203057809267E-14</v>
      </c>
      <c r="AH204" s="34">
        <f t="shared" si="161"/>
        <v>6.5725203057809267E-14</v>
      </c>
      <c r="AJ204" s="11">
        <f t="shared" ref="AJ204:AS204" si="162">AJ201-AJ83-AJ203</f>
        <v>-3.6237679523765109E-13</v>
      </c>
      <c r="AK204" s="11">
        <f t="shared" si="162"/>
        <v>-1.8474111129762605E-13</v>
      </c>
      <c r="AL204" s="11">
        <f t="shared" si="162"/>
        <v>0</v>
      </c>
      <c r="AM204" s="11">
        <f t="shared" si="162"/>
        <v>2.8776980798284058E-13</v>
      </c>
      <c r="AN204" s="11">
        <f t="shared" si="162"/>
        <v>2.3980817331903381E-13</v>
      </c>
      <c r="AO204" s="34">
        <f t="shared" si="162"/>
        <v>6.5725203057809267E-14</v>
      </c>
      <c r="AP204" s="34">
        <f t="shared" si="162"/>
        <v>6.5725203057809267E-14</v>
      </c>
      <c r="AQ204" s="34">
        <f t="shared" si="162"/>
        <v>6.5725203057809267E-14</v>
      </c>
      <c r="AR204" s="34">
        <f t="shared" si="162"/>
        <v>6.5725203057809267E-14</v>
      </c>
      <c r="AS204" s="34">
        <f t="shared" si="162"/>
        <v>6.5725203057809267E-14</v>
      </c>
    </row>
    <row r="207" spans="2:45" ht="15.75" x14ac:dyDescent="0.25">
      <c r="B207" s="19" t="s">
        <v>202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</row>
    <row r="209" spans="2:45" x14ac:dyDescent="0.25">
      <c r="D209" s="6" t="s">
        <v>203</v>
      </c>
      <c r="G209" s="20">
        <f t="shared" ref="G209:AH209" si="163">G173+G176</f>
        <v>-100.62600000000003</v>
      </c>
      <c r="H209" s="20">
        <f t="shared" si="163"/>
        <v>-33.487999999999985</v>
      </c>
      <c r="I209" s="20">
        <f t="shared" si="163"/>
        <v>34.215000000000011</v>
      </c>
      <c r="J209" s="20">
        <f t="shared" si="163"/>
        <v>-53.488000000000014</v>
      </c>
      <c r="K209" s="20">
        <f t="shared" si="163"/>
        <v>86.371000000000052</v>
      </c>
      <c r="L209" s="20">
        <f t="shared" si="163"/>
        <v>-58.297999999999988</v>
      </c>
      <c r="M209" s="20">
        <f t="shared" si="163"/>
        <v>-80.786999999999978</v>
      </c>
      <c r="N209" s="20">
        <f t="shared" si="163"/>
        <v>-63.855000000000047</v>
      </c>
      <c r="O209" s="20">
        <f t="shared" si="163"/>
        <v>-19.449000000000112</v>
      </c>
      <c r="P209" s="20">
        <f t="shared" si="163"/>
        <v>33.524999999999999</v>
      </c>
      <c r="Q209" s="20">
        <f t="shared" si="163"/>
        <v>103.96100000000004</v>
      </c>
      <c r="R209" s="20">
        <f t="shared" si="163"/>
        <v>60.742000000000118</v>
      </c>
      <c r="S209" s="20">
        <f t="shared" si="163"/>
        <v>-14.563000000000002</v>
      </c>
      <c r="T209" s="20">
        <f t="shared" si="163"/>
        <v>79.610000000000042</v>
      </c>
      <c r="U209" s="20">
        <f t="shared" si="163"/>
        <v>115.20700000000006</v>
      </c>
      <c r="V209" s="20">
        <f t="shared" si="163"/>
        <v>105.75</v>
      </c>
      <c r="W209" s="20">
        <f t="shared" si="163"/>
        <v>7.307999999999927</v>
      </c>
      <c r="X209" s="20">
        <f t="shared" si="163"/>
        <v>126.64999999999995</v>
      </c>
      <c r="Y209" s="20">
        <f t="shared" si="163"/>
        <v>151.29100000000003</v>
      </c>
      <c r="Z209" s="20">
        <f t="shared" si="163"/>
        <v>118.682</v>
      </c>
      <c r="AA209" s="20">
        <f t="shared" si="163"/>
        <v>66.456999999999994</v>
      </c>
      <c r="AB209" s="25">
        <f t="shared" si="163"/>
        <v>138.18916560000011</v>
      </c>
      <c r="AC209" s="25">
        <f t="shared" si="163"/>
        <v>149.4214549381999</v>
      </c>
      <c r="AD209" s="25">
        <f t="shared" si="163"/>
        <v>182.88067165738411</v>
      </c>
      <c r="AE209" s="25">
        <f t="shared" si="163"/>
        <v>103.65122601972408</v>
      </c>
      <c r="AF209" s="25">
        <f t="shared" si="163"/>
        <v>130.85787737746006</v>
      </c>
      <c r="AG209" s="25">
        <f t="shared" si="163"/>
        <v>134.48218291998106</v>
      </c>
      <c r="AH209" s="25">
        <f t="shared" si="163"/>
        <v>164.46931767896749</v>
      </c>
      <c r="AJ209" s="20">
        <f t="shared" ref="AJ209:AS209" si="164">AJ173+AJ176</f>
        <v>-153.387</v>
      </c>
      <c r="AK209" s="20">
        <f t="shared" si="164"/>
        <v>-116.56900000000007</v>
      </c>
      <c r="AL209" s="20">
        <f t="shared" si="164"/>
        <v>178.77899999999994</v>
      </c>
      <c r="AM209" s="20">
        <f t="shared" si="164"/>
        <v>286.00400000000025</v>
      </c>
      <c r="AN209" s="20">
        <f t="shared" si="164"/>
        <v>403.93100000000015</v>
      </c>
      <c r="AO209" s="25">
        <f t="shared" si="164"/>
        <v>536.94829219558414</v>
      </c>
      <c r="AP209" s="25">
        <f t="shared" si="164"/>
        <v>533.4606039961327</v>
      </c>
      <c r="AQ209" s="25">
        <f t="shared" si="164"/>
        <v>599.50916096636809</v>
      </c>
      <c r="AR209" s="25">
        <f t="shared" si="164"/>
        <v>706.33101942946496</v>
      </c>
      <c r="AS209" s="25">
        <f t="shared" si="164"/>
        <v>788.92793120806994</v>
      </c>
    </row>
    <row r="210" spans="2:45" x14ac:dyDescent="0.25">
      <c r="D210" s="8" t="s">
        <v>204</v>
      </c>
      <c r="G210" s="14">
        <f t="shared" ref="G210:AH210" si="165">IFERROR(G173/G15,"")</f>
        <v>-0.3785885880769429</v>
      </c>
      <c r="H210" s="14">
        <f t="shared" si="165"/>
        <v>-9.7531820940042785E-2</v>
      </c>
      <c r="I210" s="14">
        <f t="shared" si="165"/>
        <v>0.15235324522924759</v>
      </c>
      <c r="J210" s="14">
        <f t="shared" si="165"/>
        <v>-0.12508231390725127</v>
      </c>
      <c r="K210" s="14">
        <f t="shared" si="165"/>
        <v>0.31643790257586096</v>
      </c>
      <c r="L210" s="14">
        <f t="shared" si="165"/>
        <v>-0.14432253916099683</v>
      </c>
      <c r="M210" s="14">
        <f t="shared" si="165"/>
        <v>-0.21308159972249835</v>
      </c>
      <c r="N210" s="14">
        <f t="shared" si="165"/>
        <v>-0.10878897674810532</v>
      </c>
      <c r="O210" s="14">
        <f t="shared" si="165"/>
        <v>-1.0190642356219038E-2</v>
      </c>
      <c r="P210" s="14">
        <f t="shared" si="165"/>
        <v>8.9306400638826708E-2</v>
      </c>
      <c r="Q210" s="14">
        <f t="shared" si="165"/>
        <v>0.22060050348211174</v>
      </c>
      <c r="R210" s="14">
        <f t="shared" si="165"/>
        <v>0.11834365172633408</v>
      </c>
      <c r="S210" s="14">
        <f t="shared" si="165"/>
        <v>-1.6015031061297196E-2</v>
      </c>
      <c r="T210" s="14">
        <f t="shared" si="165"/>
        <v>0.19671503520241118</v>
      </c>
      <c r="U210" s="14">
        <f t="shared" si="165"/>
        <v>0.27402764060494905</v>
      </c>
      <c r="V210" s="14">
        <f t="shared" si="165"/>
        <v>0.24544354724031334</v>
      </c>
      <c r="W210" s="14">
        <f t="shared" si="165"/>
        <v>2.9944827586206729E-2</v>
      </c>
      <c r="X210" s="14">
        <f t="shared" si="165"/>
        <v>0.30184331797235014</v>
      </c>
      <c r="Y210" s="14">
        <f t="shared" si="165"/>
        <v>0.33020196976296978</v>
      </c>
      <c r="Z210" s="14">
        <f t="shared" si="165"/>
        <v>0.24137876200831265</v>
      </c>
      <c r="AA210" s="14">
        <f t="shared" si="165"/>
        <v>0.1402610587952888</v>
      </c>
      <c r="AB210" s="30">
        <f t="shared" si="165"/>
        <v>0.28111460641380653</v>
      </c>
      <c r="AC210" s="30">
        <f t="shared" si="165"/>
        <v>0.29540022534441429</v>
      </c>
      <c r="AD210" s="30">
        <f t="shared" si="165"/>
        <v>0.33792618427598664</v>
      </c>
      <c r="AE210" s="30">
        <f t="shared" si="165"/>
        <v>0.19710302635380225</v>
      </c>
      <c r="AF210" s="30">
        <f t="shared" si="165"/>
        <v>0.24082079775953152</v>
      </c>
      <c r="AG210" s="30">
        <f t="shared" si="165"/>
        <v>0.23669005246590413</v>
      </c>
      <c r="AH210" s="30">
        <f t="shared" si="165"/>
        <v>0.26848201436982405</v>
      </c>
      <c r="AJ210" s="14">
        <f t="shared" ref="AJ210:AS210" si="166">IFERROR(AJ173/AJ15,"")</f>
        <v>-0.10035694796880036</v>
      </c>
      <c r="AK210" s="14">
        <f t="shared" si="166"/>
        <v>-4.272464026501345E-2</v>
      </c>
      <c r="AL210" s="14">
        <f t="shared" si="166"/>
        <v>0.10730040501673965</v>
      </c>
      <c r="AM210" s="14">
        <f t="shared" si="166"/>
        <v>0.17402571618443088</v>
      </c>
      <c r="AN210" s="14">
        <f t="shared" si="166"/>
        <v>0.22866783301471422</v>
      </c>
      <c r="AO210" s="30">
        <f t="shared" si="166"/>
        <v>0.26566826852568892</v>
      </c>
      <c r="AP210" s="30">
        <f t="shared" si="166"/>
        <v>0.2369624717126585</v>
      </c>
      <c r="AQ210" s="30">
        <f t="shared" si="166"/>
        <v>0.23636933215448352</v>
      </c>
      <c r="AR210" s="30">
        <f t="shared" si="166"/>
        <v>0.24975160188022988</v>
      </c>
      <c r="AS210" s="30">
        <f t="shared" si="166"/>
        <v>0.25309150006554543</v>
      </c>
    </row>
    <row r="211" spans="2:45" x14ac:dyDescent="0.25">
      <c r="D211" s="8" t="s">
        <v>205</v>
      </c>
      <c r="G211" s="14">
        <f t="shared" ref="G211:AH211" si="167">IFERROR((G173+G176)/G15,"")</f>
        <v>-0.42861158911624914</v>
      </c>
      <c r="H211" s="14">
        <f t="shared" si="167"/>
        <v>-0.12241466285522105</v>
      </c>
      <c r="I211" s="14">
        <f t="shared" si="167"/>
        <v>0.11949582297225562</v>
      </c>
      <c r="J211" s="14">
        <f t="shared" si="167"/>
        <v>-0.16933870273282178</v>
      </c>
      <c r="K211" s="14">
        <f t="shared" si="167"/>
        <v>0.26980314001361982</v>
      </c>
      <c r="L211" s="14">
        <f t="shared" si="167"/>
        <v>-0.19626114737596909</v>
      </c>
      <c r="M211" s="14">
        <f t="shared" si="167"/>
        <v>-0.25020673251135861</v>
      </c>
      <c r="N211" s="14">
        <f t="shared" si="167"/>
        <v>-0.14159352867349348</v>
      </c>
      <c r="O211" s="14">
        <f t="shared" si="167"/>
        <v>-3.8869935906275896E-2</v>
      </c>
      <c r="P211" s="14">
        <f t="shared" si="167"/>
        <v>6.284232901825379E-2</v>
      </c>
      <c r="Q211" s="14">
        <f t="shared" si="167"/>
        <v>0.19103103581338093</v>
      </c>
      <c r="R211" s="14">
        <f t="shared" si="167"/>
        <v>9.9696685202571148E-2</v>
      </c>
      <c r="S211" s="14">
        <f t="shared" si="167"/>
        <v>-3.1632564403319005E-2</v>
      </c>
      <c r="T211" s="14">
        <f t="shared" si="167"/>
        <v>0.17720290522838728</v>
      </c>
      <c r="U211" s="14">
        <f t="shared" si="167"/>
        <v>0.25801257286956614</v>
      </c>
      <c r="V211" s="14">
        <f t="shared" si="167"/>
        <v>0.23135032017134141</v>
      </c>
      <c r="W211" s="14">
        <f t="shared" si="167"/>
        <v>1.6799999999999832E-2</v>
      </c>
      <c r="X211" s="14">
        <f t="shared" si="167"/>
        <v>0.28722468159222025</v>
      </c>
      <c r="Y211" s="14">
        <f t="shared" si="167"/>
        <v>0.32147509110419348</v>
      </c>
      <c r="Z211" s="14">
        <f t="shared" si="167"/>
        <v>0.23590656921538733</v>
      </c>
      <c r="AA211" s="14">
        <f t="shared" si="167"/>
        <v>0.13075960475210432</v>
      </c>
      <c r="AB211" s="30">
        <f t="shared" si="167"/>
        <v>0.27111460641380652</v>
      </c>
      <c r="AC211" s="30">
        <f t="shared" si="167"/>
        <v>0.28540022534441428</v>
      </c>
      <c r="AD211" s="30">
        <f t="shared" si="167"/>
        <v>0.32792618427598663</v>
      </c>
      <c r="AE211" s="30">
        <f t="shared" si="167"/>
        <v>0.18710302635380224</v>
      </c>
      <c r="AF211" s="30">
        <f t="shared" si="167"/>
        <v>0.23082079775953154</v>
      </c>
      <c r="AG211" s="30">
        <f t="shared" si="167"/>
        <v>0.22669005246590412</v>
      </c>
      <c r="AH211" s="30">
        <f t="shared" si="167"/>
        <v>0.25848201436982404</v>
      </c>
      <c r="AJ211" s="14">
        <f t="shared" ref="AJ211:AS211" si="168">IFERROR((AJ173+AJ176)/AJ15,"")</f>
        <v>-0.13812103453678706</v>
      </c>
      <c r="AK211" s="14">
        <f t="shared" si="168"/>
        <v>-8.3800854622206433E-2</v>
      </c>
      <c r="AL211" s="14">
        <f t="shared" si="168"/>
        <v>8.1734380521890485E-2</v>
      </c>
      <c r="AM211" s="14">
        <f t="shared" si="168"/>
        <v>0.15772960780474904</v>
      </c>
      <c r="AN211" s="14">
        <f t="shared" si="168"/>
        <v>0.21838263280364703</v>
      </c>
      <c r="AO211" s="30">
        <f t="shared" si="168"/>
        <v>0.25578897253164651</v>
      </c>
      <c r="AP211" s="30">
        <f t="shared" si="168"/>
        <v>0.22696247171265851</v>
      </c>
      <c r="AQ211" s="30">
        <f t="shared" si="168"/>
        <v>0.22536933215448354</v>
      </c>
      <c r="AR211" s="30">
        <f t="shared" si="168"/>
        <v>0.23775160188022987</v>
      </c>
      <c r="AS211" s="30">
        <f t="shared" si="168"/>
        <v>0.24109150006554547</v>
      </c>
    </row>
    <row r="212" spans="2:45" x14ac:dyDescent="0.25">
      <c r="D212" s="8" t="s">
        <v>206</v>
      </c>
      <c r="G212" s="14">
        <f t="shared" ref="G212:AH212" si="169">IFERROR(-G176/G15,"")</f>
        <v>5.0023001039306222E-2</v>
      </c>
      <c r="H212" s="14">
        <f t="shared" si="169"/>
        <v>2.488284191517828E-2</v>
      </c>
      <c r="I212" s="14">
        <f t="shared" si="169"/>
        <v>3.2857422256991974E-2</v>
      </c>
      <c r="J212" s="14">
        <f t="shared" si="169"/>
        <v>4.4256388825570502E-2</v>
      </c>
      <c r="K212" s="14">
        <f t="shared" si="169"/>
        <v>4.6634762562241125E-2</v>
      </c>
      <c r="L212" s="14">
        <f t="shared" si="169"/>
        <v>5.1938608214972246E-2</v>
      </c>
      <c r="M212" s="14">
        <f t="shared" si="169"/>
        <v>3.7125132788860295E-2</v>
      </c>
      <c r="N212" s="14">
        <f t="shared" si="169"/>
        <v>3.2804551925388163E-2</v>
      </c>
      <c r="O212" s="14">
        <f t="shared" si="169"/>
        <v>2.8679293550056859E-2</v>
      </c>
      <c r="P212" s="14">
        <f t="shared" si="169"/>
        <v>2.6464071620572918E-2</v>
      </c>
      <c r="Q212" s="14">
        <f t="shared" si="169"/>
        <v>2.9569467668730816E-2</v>
      </c>
      <c r="R212" s="14">
        <f t="shared" si="169"/>
        <v>1.8646966523762944E-2</v>
      </c>
      <c r="S212" s="14">
        <f t="shared" si="169"/>
        <v>1.561753334202181E-2</v>
      </c>
      <c r="T212" s="14">
        <f t="shared" si="169"/>
        <v>1.9512129974023892E-2</v>
      </c>
      <c r="U212" s="14">
        <f t="shared" si="169"/>
        <v>1.6015067735382974E-2</v>
      </c>
      <c r="V212" s="14">
        <f t="shared" si="169"/>
        <v>1.4093227068971929E-2</v>
      </c>
      <c r="W212" s="14">
        <f t="shared" si="169"/>
        <v>1.3144827586206897E-2</v>
      </c>
      <c r="X212" s="14">
        <f t="shared" si="169"/>
        <v>1.4618636380129904E-2</v>
      </c>
      <c r="Y212" s="14">
        <f t="shared" si="169"/>
        <v>8.7268786587762822E-3</v>
      </c>
      <c r="Z212" s="14">
        <f t="shared" si="169"/>
        <v>5.4721927929253077E-3</v>
      </c>
      <c r="AA212" s="14">
        <f t="shared" si="169"/>
        <v>9.5014540431844919E-3</v>
      </c>
      <c r="AB212" s="30">
        <f t="shared" si="169"/>
        <v>0.01</v>
      </c>
      <c r="AC212" s="30">
        <f t="shared" si="169"/>
        <v>0.01</v>
      </c>
      <c r="AD212" s="30">
        <f t="shared" si="169"/>
        <v>0.01</v>
      </c>
      <c r="AE212" s="30">
        <f t="shared" si="169"/>
        <v>0.01</v>
      </c>
      <c r="AF212" s="30">
        <f t="shared" si="169"/>
        <v>0.01</v>
      </c>
      <c r="AG212" s="30">
        <f t="shared" si="169"/>
        <v>0.01</v>
      </c>
      <c r="AH212" s="30">
        <f t="shared" si="169"/>
        <v>0.01</v>
      </c>
      <c r="AJ212" s="14">
        <f t="shared" ref="AJ212:AS212" si="170">IFERROR(-AJ176/AJ15,"")</f>
        <v>3.7764086567986702E-2</v>
      </c>
      <c r="AK212" s="14">
        <f t="shared" si="170"/>
        <v>4.1076214357192976E-2</v>
      </c>
      <c r="AL212" s="14">
        <f t="shared" si="170"/>
        <v>2.5566024494849168E-2</v>
      </c>
      <c r="AM212" s="14">
        <f t="shared" si="170"/>
        <v>1.6296108379681842E-2</v>
      </c>
      <c r="AN212" s="14">
        <f t="shared" si="170"/>
        <v>1.0285200211067186E-2</v>
      </c>
      <c r="AO212" s="30">
        <f t="shared" si="170"/>
        <v>9.8792959940424575E-3</v>
      </c>
      <c r="AP212" s="30">
        <f t="shared" si="170"/>
        <v>1.0000000000000002E-2</v>
      </c>
      <c r="AQ212" s="30">
        <f t="shared" si="170"/>
        <v>1.0999999999999999E-2</v>
      </c>
      <c r="AR212" s="30">
        <f t="shared" si="170"/>
        <v>1.1999999999999999E-2</v>
      </c>
      <c r="AS212" s="30">
        <f t="shared" si="170"/>
        <v>1.2E-2</v>
      </c>
    </row>
    <row r="213" spans="2:45" x14ac:dyDescent="0.25">
      <c r="D213" s="8" t="s">
        <v>207</v>
      </c>
      <c r="G213" s="14">
        <f t="shared" ref="G213:AH213" si="171">IFERROR(G161/G15,"")</f>
        <v>0.28351336615950801</v>
      </c>
      <c r="H213" s="14">
        <f t="shared" si="171"/>
        <v>0.3121778609602211</v>
      </c>
      <c r="I213" s="14">
        <f t="shared" si="171"/>
        <v>0.33987943896510292</v>
      </c>
      <c r="J213" s="14">
        <f t="shared" si="171"/>
        <v>0.30988336752526408</v>
      </c>
      <c r="K213" s="14">
        <f t="shared" si="171"/>
        <v>0.32308216139894919</v>
      </c>
      <c r="L213" s="14">
        <f t="shared" si="171"/>
        <v>0.3980635800204011</v>
      </c>
      <c r="M213" s="14">
        <f t="shared" si="171"/>
        <v>0.4784394250513348</v>
      </c>
      <c r="N213" s="14">
        <f t="shared" si="171"/>
        <v>0.38564750961252758</v>
      </c>
      <c r="O213" s="14">
        <f t="shared" si="171"/>
        <v>0.3258207574131477</v>
      </c>
      <c r="P213" s="14">
        <f t="shared" si="171"/>
        <v>0.29529615091906314</v>
      </c>
      <c r="Q213" s="14">
        <f t="shared" si="171"/>
        <v>0.27044890759081974</v>
      </c>
      <c r="R213" s="14">
        <f t="shared" si="171"/>
        <v>0.29700066309079093</v>
      </c>
      <c r="S213" s="14">
        <f t="shared" si="171"/>
        <v>0.57751639949606848</v>
      </c>
      <c r="T213" s="14">
        <f t="shared" si="171"/>
        <v>0.25686519357430793</v>
      </c>
      <c r="U213" s="14">
        <f t="shared" si="171"/>
        <v>0.23429567071354504</v>
      </c>
      <c r="V213" s="14">
        <f t="shared" si="171"/>
        <v>0.24142691189435983</v>
      </c>
      <c r="W213" s="14">
        <f t="shared" si="171"/>
        <v>0.2271034482758621</v>
      </c>
      <c r="X213" s="14">
        <f t="shared" si="171"/>
        <v>0.23042381799049313</v>
      </c>
      <c r="Y213" s="14">
        <f t="shared" si="171"/>
        <v>0.19542088543714076</v>
      </c>
      <c r="Z213" s="14">
        <f t="shared" si="171"/>
        <v>0.18456376505946265</v>
      </c>
      <c r="AA213" s="14">
        <f t="shared" si="171"/>
        <v>0.15182847406136496</v>
      </c>
      <c r="AB213" s="30">
        <f t="shared" si="171"/>
        <v>0.14799999999999999</v>
      </c>
      <c r="AC213" s="30">
        <f t="shared" si="171"/>
        <v>0.14199999999999999</v>
      </c>
      <c r="AD213" s="30">
        <f t="shared" si="171"/>
        <v>0.13200000000000001</v>
      </c>
      <c r="AE213" s="30">
        <f t="shared" si="171"/>
        <v>0.128</v>
      </c>
      <c r="AF213" s="30">
        <f t="shared" si="171"/>
        <v>0.125</v>
      </c>
      <c r="AG213" s="30">
        <f t="shared" si="171"/>
        <v>0.12200000000000001</v>
      </c>
      <c r="AH213" s="30">
        <f t="shared" si="171"/>
        <v>0.11799999999999999</v>
      </c>
      <c r="AJ213" s="14">
        <f t="shared" ref="AJ213:AS213" si="172">IFERROR(AJ161/AJ15,"")</f>
        <v>0.31260771922494385</v>
      </c>
      <c r="AK213" s="14">
        <f t="shared" si="172"/>
        <v>0.39543889968828727</v>
      </c>
      <c r="AL213" s="14">
        <f t="shared" si="172"/>
        <v>0.29657155318593509</v>
      </c>
      <c r="AM213" s="14">
        <f t="shared" si="172"/>
        <v>0.32882799165037457</v>
      </c>
      <c r="AN213" s="14">
        <f t="shared" si="172"/>
        <v>0.20826341011911453</v>
      </c>
      <c r="AO213" s="30">
        <f t="shared" si="172"/>
        <v>0.14317977427559153</v>
      </c>
      <c r="AP213" s="30">
        <f t="shared" si="172"/>
        <v>0.12305490758571304</v>
      </c>
      <c r="AQ213" s="30">
        <f t="shared" si="172"/>
        <v>0.115</v>
      </c>
      <c r="AR213" s="30">
        <f t="shared" si="172"/>
        <v>0.10800000000000001</v>
      </c>
      <c r="AS213" s="30">
        <f t="shared" si="172"/>
        <v>0.1</v>
      </c>
    </row>
    <row r="214" spans="2:45" x14ac:dyDescent="0.25">
      <c r="D214" s="8" t="s">
        <v>208</v>
      </c>
      <c r="G214" s="14">
        <f t="shared" ref="G214:AH214" si="173">IFERROR(G160/G15,"")</f>
        <v>5.0397832790963153E-2</v>
      </c>
      <c r="H214" s="14">
        <f t="shared" si="173"/>
        <v>4.4852720772621923E-2</v>
      </c>
      <c r="I214" s="14">
        <f t="shared" si="173"/>
        <v>5.2806571484451392E-2</v>
      </c>
      <c r="J214" s="14">
        <f t="shared" si="173"/>
        <v>8.024022997239319E-2</v>
      </c>
      <c r="K214" s="14">
        <f t="shared" si="173"/>
        <v>0.129548990085154</v>
      </c>
      <c r="L214" s="14">
        <f t="shared" si="173"/>
        <v>0.14353477442659818</v>
      </c>
      <c r="M214" s="14">
        <f t="shared" si="173"/>
        <v>0.13469358680132931</v>
      </c>
      <c r="N214" s="14">
        <f t="shared" si="173"/>
        <v>0.1862147263478604</v>
      </c>
      <c r="O214" s="14">
        <f t="shared" si="173"/>
        <v>0.21896190950134004</v>
      </c>
      <c r="P214" s="14">
        <f t="shared" si="173"/>
        <v>0.20821664623470879</v>
      </c>
      <c r="Q214" s="14">
        <f t="shared" si="173"/>
        <v>0.20400764410797301</v>
      </c>
      <c r="R214" s="14">
        <f t="shared" si="173"/>
        <v>0.38120170434029027</v>
      </c>
      <c r="S214" s="14">
        <f t="shared" si="173"/>
        <v>0.22114340327555498</v>
      </c>
      <c r="T214" s="14">
        <f t="shared" si="173"/>
        <v>0.22572502721147489</v>
      </c>
      <c r="U214" s="14">
        <f t="shared" si="173"/>
        <v>0.22977848547759655</v>
      </c>
      <c r="V214" s="14">
        <f t="shared" si="173"/>
        <v>0.22568633928317497</v>
      </c>
      <c r="W214" s="14">
        <f t="shared" si="173"/>
        <v>0.22118850574712642</v>
      </c>
      <c r="X214" s="14">
        <f t="shared" si="173"/>
        <v>0.21981929678145071</v>
      </c>
      <c r="Y214" s="14">
        <f t="shared" si="173"/>
        <v>0.28875620199101176</v>
      </c>
      <c r="Z214" s="14">
        <f t="shared" si="173"/>
        <v>0.26219217673214879</v>
      </c>
      <c r="AA214" s="14">
        <f t="shared" si="173"/>
        <v>0.25038466230388123</v>
      </c>
      <c r="AB214" s="30">
        <f t="shared" si="173"/>
        <v>0.1710022494388567</v>
      </c>
      <c r="AC214" s="30">
        <f t="shared" si="173"/>
        <v>0.16639452791978068</v>
      </c>
      <c r="AD214" s="30">
        <f t="shared" si="173"/>
        <v>0.10897562820125424</v>
      </c>
      <c r="AE214" s="30">
        <f t="shared" si="173"/>
        <v>2.2949352775097822E-2</v>
      </c>
      <c r="AF214" s="30">
        <f t="shared" si="173"/>
        <v>2.0780367259507288E-2</v>
      </c>
      <c r="AG214" s="30">
        <f t="shared" si="173"/>
        <v>1.8519199310090911E-2</v>
      </c>
      <c r="AH214" s="30">
        <f t="shared" si="173"/>
        <v>1.6233754964118378E-2</v>
      </c>
      <c r="AJ214" s="14">
        <f t="shared" ref="AJ214:AS214" si="174">IFERROR(AJ160/AJ15,"")</f>
        <v>5.8140917006895824E-2</v>
      </c>
      <c r="AK214" s="14">
        <f t="shared" si="174"/>
        <v>0.1521008983310137</v>
      </c>
      <c r="AL214" s="14">
        <f t="shared" si="174"/>
        <v>0.25781173922206979</v>
      </c>
      <c r="AM214" s="14">
        <f t="shared" si="174"/>
        <v>0.22555018461275442</v>
      </c>
      <c r="AN214" s="14">
        <f t="shared" si="174"/>
        <v>0.24920633547572293</v>
      </c>
      <c r="AO214" s="30">
        <f t="shared" si="174"/>
        <v>0.17259393799652634</v>
      </c>
      <c r="AP214" s="30">
        <f t="shared" si="174"/>
        <v>1.9490049651719146E-2</v>
      </c>
      <c r="AQ214" s="30">
        <f t="shared" si="174"/>
        <v>1.1712044630052749E-2</v>
      </c>
      <c r="AR214" s="30">
        <f t="shared" si="174"/>
        <v>1.0293277898956859E-2</v>
      </c>
      <c r="AS214" s="30">
        <f t="shared" si="174"/>
        <v>1.003624327683327E-2</v>
      </c>
    </row>
    <row r="219" spans="2:45" ht="15.75" x14ac:dyDescent="0.2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</row>
    <row r="221" spans="2:45" x14ac:dyDescent="0.25">
      <c r="C221" s="6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4"/>
      <c r="AC221" s="24"/>
      <c r="AD221" s="24"/>
      <c r="AE221" s="24"/>
      <c r="AF221" s="24"/>
      <c r="AG221" s="24"/>
      <c r="AH221" s="24"/>
      <c r="AK221" s="27"/>
      <c r="AL221" s="27"/>
      <c r="AM221" s="27"/>
      <c r="AN221" s="27"/>
      <c r="AO221" s="24"/>
      <c r="AP221" s="24"/>
      <c r="AQ221" s="24"/>
      <c r="AR221" s="24"/>
      <c r="AS221" s="24"/>
    </row>
    <row r="222" spans="2:45" x14ac:dyDescent="0.25">
      <c r="D222" s="3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1"/>
      <c r="AC222" s="31"/>
      <c r="AD222" s="31"/>
      <c r="AE222" s="31"/>
      <c r="AF222" s="31"/>
      <c r="AG222" s="31"/>
      <c r="AH222" s="31"/>
      <c r="AK222" s="30"/>
      <c r="AL222" s="30"/>
      <c r="AM222" s="30"/>
      <c r="AN222" s="30"/>
      <c r="AO222" s="30"/>
      <c r="AP222" s="30"/>
      <c r="AQ222" s="31"/>
      <c r="AR222" s="31"/>
      <c r="AS222" s="31"/>
    </row>
    <row r="223" spans="2:45" x14ac:dyDescent="0.25">
      <c r="C223" s="6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4"/>
      <c r="AC223" s="24"/>
      <c r="AD223" s="24"/>
      <c r="AE223" s="24"/>
      <c r="AF223" s="24"/>
      <c r="AG223" s="24"/>
      <c r="AH223" s="24"/>
      <c r="AK223" s="27"/>
      <c r="AL223" s="27"/>
      <c r="AM223" s="27"/>
      <c r="AN223" s="27"/>
      <c r="AO223" s="24"/>
      <c r="AP223" s="24"/>
      <c r="AQ223" s="24"/>
      <c r="AR223" s="24"/>
      <c r="AS223" s="24"/>
    </row>
    <row r="224" spans="2:45" x14ac:dyDescent="0.25">
      <c r="D224" s="3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1"/>
      <c r="AC224" s="31"/>
      <c r="AD224" s="31"/>
      <c r="AE224" s="31"/>
      <c r="AF224" s="31"/>
      <c r="AG224" s="31"/>
      <c r="AH224" s="31"/>
      <c r="AK224" s="30"/>
      <c r="AL224" s="30"/>
      <c r="AM224" s="30"/>
      <c r="AN224" s="30"/>
      <c r="AO224" s="30"/>
      <c r="AP224" s="30"/>
      <c r="AQ224" s="31"/>
      <c r="AR224" s="31"/>
      <c r="AS224" s="31"/>
    </row>
    <row r="225" spans="2:45" x14ac:dyDescent="0.25">
      <c r="C225" s="6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</row>
    <row r="226" spans="2:45" x14ac:dyDescent="0.25">
      <c r="D226" s="3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</row>
    <row r="227" spans="2:45" x14ac:dyDescent="0.25">
      <c r="D227" s="3"/>
    </row>
    <row r="230" spans="2:45" ht="15.75" x14ac:dyDescent="0.2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</row>
    <row r="232" spans="2:45" x14ac:dyDescent="0.25">
      <c r="C232" s="8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1"/>
      <c r="AC232" s="31"/>
      <c r="AD232" s="31"/>
      <c r="AE232" s="31"/>
      <c r="AF232" s="31"/>
      <c r="AG232" s="31"/>
      <c r="AH232" s="31"/>
      <c r="AJ232" s="30"/>
      <c r="AK232" s="30"/>
      <c r="AL232" s="30"/>
      <c r="AM232" s="30"/>
      <c r="AN232" s="30"/>
      <c r="AO232" s="30"/>
      <c r="AP232" s="30"/>
      <c r="AQ232" s="31"/>
      <c r="AR232" s="31"/>
      <c r="AS232" s="31"/>
    </row>
    <row r="233" spans="2:45" x14ac:dyDescent="0.25">
      <c r="C233" s="8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1"/>
      <c r="AC233" s="31"/>
      <c r="AD233" s="31"/>
      <c r="AE233" s="31"/>
      <c r="AF233" s="31"/>
      <c r="AG233" s="31"/>
      <c r="AH233" s="31"/>
      <c r="AJ233" s="30"/>
      <c r="AK233" s="30"/>
      <c r="AL233" s="30"/>
      <c r="AM233" s="30"/>
      <c r="AN233" s="30"/>
      <c r="AO233" s="30"/>
      <c r="AP233" s="30"/>
      <c r="AQ233" s="31"/>
      <c r="AR233" s="31"/>
      <c r="AS233" s="31"/>
    </row>
    <row r="234" spans="2:45" x14ac:dyDescent="0.25">
      <c r="C234" s="8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1"/>
      <c r="AC234" s="31"/>
      <c r="AD234" s="31"/>
      <c r="AE234" s="31"/>
      <c r="AF234" s="31"/>
      <c r="AG234" s="31"/>
      <c r="AH234" s="31"/>
      <c r="AJ234" s="30"/>
      <c r="AK234" s="30"/>
      <c r="AL234" s="30"/>
      <c r="AM234" s="30"/>
      <c r="AN234" s="30"/>
      <c r="AO234" s="30"/>
      <c r="AP234" s="30"/>
      <c r="AQ234" s="31"/>
      <c r="AR234" s="31"/>
      <c r="AS234" s="31"/>
    </row>
    <row r="235" spans="2:45" x14ac:dyDescent="0.25">
      <c r="C235" s="8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1"/>
      <c r="AC235" s="31"/>
      <c r="AD235" s="31"/>
      <c r="AE235" s="31"/>
      <c r="AF235" s="31"/>
      <c r="AG235" s="31"/>
      <c r="AH235" s="31"/>
      <c r="AJ235" s="30"/>
      <c r="AK235" s="30"/>
      <c r="AL235" s="30"/>
      <c r="AM235" s="30"/>
      <c r="AN235" s="30"/>
      <c r="AO235" s="30"/>
      <c r="AP235" s="30"/>
      <c r="AQ235" s="31"/>
      <c r="AR235" s="31"/>
      <c r="AS235" s="31"/>
    </row>
    <row r="236" spans="2:45" x14ac:dyDescent="0.25">
      <c r="C236" s="8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1"/>
      <c r="AC236" s="31"/>
      <c r="AD236" s="31"/>
      <c r="AE236" s="31"/>
      <c r="AF236" s="31"/>
      <c r="AG236" s="31"/>
      <c r="AH236" s="31"/>
      <c r="AJ236" s="30"/>
      <c r="AK236" s="30"/>
      <c r="AL236" s="30"/>
      <c r="AM236" s="30"/>
      <c r="AN236" s="30"/>
      <c r="AO236" s="30"/>
      <c r="AP236" s="30"/>
      <c r="AQ236" s="31"/>
      <c r="AR236" s="31"/>
      <c r="AS236" s="31"/>
    </row>
    <row r="237" spans="2:45" x14ac:dyDescent="0.25">
      <c r="C237" s="8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1"/>
      <c r="AC237" s="31"/>
      <c r="AD237" s="31"/>
      <c r="AE237" s="31"/>
      <c r="AF237" s="31"/>
      <c r="AG237" s="31"/>
      <c r="AH237" s="31"/>
      <c r="AJ237" s="30"/>
      <c r="AK237" s="30"/>
      <c r="AL237" s="30"/>
      <c r="AM237" s="30"/>
      <c r="AN237" s="30"/>
      <c r="AO237" s="30"/>
      <c r="AP237" s="30"/>
      <c r="AQ237" s="31"/>
      <c r="AR237" s="31"/>
      <c r="AS237" s="31"/>
    </row>
    <row r="238" spans="2:45" x14ac:dyDescent="0.25">
      <c r="C238" s="8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1"/>
      <c r="AC238" s="31"/>
      <c r="AD238" s="31"/>
      <c r="AE238" s="31"/>
      <c r="AF238" s="31"/>
      <c r="AG238" s="31"/>
      <c r="AH238" s="31"/>
      <c r="AJ238" s="30"/>
      <c r="AK238" s="30"/>
      <c r="AL238" s="30"/>
      <c r="AM238" s="30"/>
      <c r="AN238" s="30"/>
      <c r="AO238" s="30"/>
      <c r="AP238" s="30"/>
      <c r="AQ238" s="31"/>
      <c r="AR238" s="31"/>
      <c r="AS238" s="31"/>
    </row>
    <row r="239" spans="2:45" x14ac:dyDescent="0.25">
      <c r="C239" s="8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1"/>
      <c r="AC239" s="31"/>
      <c r="AD239" s="31"/>
      <c r="AE239" s="31"/>
      <c r="AF239" s="31"/>
      <c r="AG239" s="31"/>
      <c r="AH239" s="31"/>
      <c r="AO239" s="30"/>
      <c r="AP239" s="30"/>
      <c r="AQ239" s="31"/>
      <c r="AR239" s="31"/>
      <c r="AS239" s="31"/>
    </row>
    <row r="240" spans="2:45" x14ac:dyDescent="0.25">
      <c r="C240" s="8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1"/>
      <c r="AC240" s="31"/>
      <c r="AD240" s="31"/>
      <c r="AE240" s="31"/>
      <c r="AF240" s="31"/>
      <c r="AG240" s="31"/>
      <c r="AH240" s="31"/>
      <c r="AK240" s="30"/>
      <c r="AL240" s="30"/>
      <c r="AM240" s="30"/>
      <c r="AN240" s="30"/>
      <c r="AO240" s="30"/>
      <c r="AP240" s="30"/>
      <c r="AQ240" s="31"/>
      <c r="AR240" s="31"/>
      <c r="AS240" s="31"/>
    </row>
    <row r="241" spans="3:45" x14ac:dyDescent="0.25">
      <c r="C241" s="8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1"/>
      <c r="AC241" s="31"/>
      <c r="AD241" s="31"/>
      <c r="AE241" s="31"/>
      <c r="AF241" s="31"/>
      <c r="AG241" s="31"/>
      <c r="AH241" s="31"/>
      <c r="AJ241" s="30"/>
      <c r="AK241" s="30"/>
      <c r="AL241" s="30"/>
      <c r="AM241" s="30"/>
      <c r="AN241" s="30"/>
      <c r="AO241" s="30"/>
      <c r="AP241" s="30"/>
      <c r="AQ241" s="31"/>
      <c r="AR241" s="31"/>
      <c r="AS241" s="31"/>
    </row>
    <row r="242" spans="3:45" x14ac:dyDescent="0.25">
      <c r="C242" s="8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1"/>
      <c r="AC242" s="31"/>
      <c r="AD242" s="31"/>
      <c r="AE242" s="31"/>
      <c r="AF242" s="31"/>
      <c r="AG242" s="31"/>
      <c r="AH242" s="31"/>
      <c r="AJ242" s="30"/>
      <c r="AK242" s="30"/>
      <c r="AL242" s="30"/>
      <c r="AM242" s="30"/>
      <c r="AN242" s="30"/>
      <c r="AO242" s="30"/>
      <c r="AP242" s="30"/>
      <c r="AQ242" s="31"/>
      <c r="AR242" s="31"/>
      <c r="AS242" s="31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N26"/>
  <sheetViews>
    <sheetView showGridLines="0" workbookViewId="0"/>
  </sheetViews>
  <sheetFormatPr defaultRowHeight="15" x14ac:dyDescent="0.25"/>
  <sheetData>
    <row r="2" spans="2:40" ht="18.75" x14ac:dyDescent="0.3">
      <c r="B2" s="1" t="s">
        <v>0</v>
      </c>
    </row>
    <row r="3" spans="2:40" x14ac:dyDescent="0.25">
      <c r="B3" s="3" t="s">
        <v>209</v>
      </c>
    </row>
    <row r="5" spans="2:40" x14ac:dyDescent="0.25"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22</v>
      </c>
      <c r="AA5" s="5" t="s">
        <v>23</v>
      </c>
      <c r="AJ5" s="5" t="s">
        <v>31</v>
      </c>
      <c r="AK5" s="5" t="s">
        <v>32</v>
      </c>
      <c r="AL5" s="5" t="s">
        <v>33</v>
      </c>
      <c r="AM5" s="5" t="s">
        <v>34</v>
      </c>
      <c r="AN5" s="5" t="s">
        <v>35</v>
      </c>
    </row>
    <row r="9" spans="2:40" x14ac:dyDescent="0.25">
      <c r="B9" t="s">
        <v>49</v>
      </c>
      <c r="G9" s="18">
        <v>234.77199999999999</v>
      </c>
      <c r="H9" s="18">
        <v>273.56200000000001</v>
      </c>
      <c r="I9" s="18">
        <v>286.32799999999997</v>
      </c>
      <c r="J9" s="18">
        <v>315.86399999999998</v>
      </c>
      <c r="K9" s="18">
        <v>320.12599999999998</v>
      </c>
      <c r="L9" s="18">
        <v>297.04300000000001</v>
      </c>
      <c r="M9" s="18">
        <v>322.88099999999997</v>
      </c>
      <c r="N9" s="18">
        <v>450.97399999999999</v>
      </c>
      <c r="O9" s="18">
        <v>500.36099999999999</v>
      </c>
      <c r="P9" s="18">
        <v>533.47799999999995</v>
      </c>
      <c r="Q9" s="18">
        <v>544.21</v>
      </c>
      <c r="R9" s="18">
        <v>609.26800000000003</v>
      </c>
      <c r="S9" s="18">
        <v>460.38</v>
      </c>
      <c r="T9" s="18">
        <v>449.25900000000001</v>
      </c>
      <c r="U9" s="18">
        <v>446.517</v>
      </c>
      <c r="V9" s="18">
        <v>457.09899999999999</v>
      </c>
      <c r="W9" s="18">
        <v>435</v>
      </c>
      <c r="X9" s="18">
        <v>440.94400000000002</v>
      </c>
      <c r="Y9" s="18">
        <v>470.61500000000001</v>
      </c>
      <c r="Z9" s="18">
        <v>503.089</v>
      </c>
      <c r="AA9" s="18">
        <v>508.238</v>
      </c>
      <c r="AJ9" s="18">
        <v>1110.5260000000001</v>
      </c>
      <c r="AK9" s="18">
        <v>1391.0239999999999</v>
      </c>
      <c r="AL9" s="18">
        <v>2187.317</v>
      </c>
      <c r="AM9" s="18">
        <v>1813.2550000000001</v>
      </c>
      <c r="AN9" s="18">
        <v>1849.6479999999999</v>
      </c>
    </row>
    <row r="10" spans="2:40" x14ac:dyDescent="0.25">
      <c r="B10" t="s">
        <v>210</v>
      </c>
      <c r="G10" s="18">
        <v>176.03800000000001</v>
      </c>
      <c r="H10" s="18">
        <v>215.83699999999999</v>
      </c>
      <c r="I10" s="18">
        <v>222.81100000000001</v>
      </c>
      <c r="J10" s="18">
        <v>242.21</v>
      </c>
      <c r="K10" s="18">
        <v>226.29300000000001</v>
      </c>
      <c r="L10" s="18">
        <v>200.20699999999999</v>
      </c>
      <c r="M10" s="18">
        <v>210.97800000000001</v>
      </c>
      <c r="N10" s="18">
        <v>311.04599999999999</v>
      </c>
      <c r="O10" s="18">
        <v>338.39699999999999</v>
      </c>
      <c r="P10" s="18">
        <v>374.65100000000001</v>
      </c>
      <c r="Q10" s="18">
        <v>392.86099999999999</v>
      </c>
      <c r="R10" s="18">
        <v>347.68599999999998</v>
      </c>
      <c r="S10" s="18">
        <v>315.99299999999999</v>
      </c>
      <c r="T10" s="18">
        <v>340.38400000000001</v>
      </c>
      <c r="U10" s="18">
        <v>334.46300000000002</v>
      </c>
      <c r="V10" s="18">
        <v>341.56200000000001</v>
      </c>
      <c r="W10" s="18">
        <v>321.04300000000001</v>
      </c>
      <c r="X10" s="18">
        <v>326.733</v>
      </c>
      <c r="Y10" s="18">
        <v>350.28300000000002</v>
      </c>
      <c r="Z10" s="18">
        <v>373.85</v>
      </c>
      <c r="AA10" s="18">
        <v>156.601</v>
      </c>
      <c r="AJ10" s="18">
        <v>856.89599999999996</v>
      </c>
      <c r="AK10" s="18">
        <v>948.524</v>
      </c>
      <c r="AL10" s="18">
        <v>1453.595</v>
      </c>
      <c r="AM10" s="18">
        <v>1332.402</v>
      </c>
      <c r="AN10" s="18">
        <v>1371.9090000000001</v>
      </c>
    </row>
    <row r="11" spans="2:40" x14ac:dyDescent="0.25">
      <c r="B11" t="s">
        <v>211</v>
      </c>
      <c r="G11" s="18">
        <v>-286.94</v>
      </c>
      <c r="H11" s="18">
        <v>-365.02100000000002</v>
      </c>
      <c r="I11" s="18">
        <v>-349.56099999999998</v>
      </c>
      <c r="J11" s="18">
        <v>-387.03899999999999</v>
      </c>
      <c r="K11" s="18">
        <v>-397.45400000000001</v>
      </c>
      <c r="L11" s="18">
        <v>-397.87299999999999</v>
      </c>
      <c r="M11" s="18">
        <v>-450.60399999999998</v>
      </c>
      <c r="N11" s="18">
        <v>-584.80600000000004</v>
      </c>
      <c r="O11" s="18">
        <v>-593.38099999999997</v>
      </c>
      <c r="P11" s="18">
        <v>-566.10299999999995</v>
      </c>
      <c r="Q11" s="18">
        <v>-520.25900000000001</v>
      </c>
      <c r="R11" s="18">
        <v>-606.64599999999996</v>
      </c>
      <c r="S11" s="18">
        <v>-690.92200000000003</v>
      </c>
      <c r="T11" s="18">
        <v>-469.80399999999997</v>
      </c>
      <c r="U11" s="18">
        <v>-461.60899999999998</v>
      </c>
      <c r="V11" s="18">
        <v>-465.21600000000001</v>
      </c>
      <c r="W11" s="18">
        <v>-448.97800000000001</v>
      </c>
      <c r="X11" s="18">
        <v>-445.48500000000001</v>
      </c>
      <c r="Y11" s="18">
        <v>-476.13900000000001</v>
      </c>
      <c r="Z11" s="18">
        <v>-480.36</v>
      </c>
      <c r="AA11" s="18">
        <v>-508.01400000000001</v>
      </c>
      <c r="AJ11" s="18">
        <v>-1388.5609999999999</v>
      </c>
      <c r="AK11" s="18">
        <v>-1830.7370000000001</v>
      </c>
      <c r="AL11" s="18">
        <v>-2286.3890000000001</v>
      </c>
      <c r="AM11" s="18">
        <v>-2087.5509999999999</v>
      </c>
      <c r="AN11" s="18">
        <v>-1850.962</v>
      </c>
    </row>
    <row r="12" spans="2:40" x14ac:dyDescent="0.25">
      <c r="B12" t="s">
        <v>59</v>
      </c>
      <c r="G12" s="18">
        <v>-110.902</v>
      </c>
      <c r="H12" s="18">
        <v>-149.184</v>
      </c>
      <c r="I12" s="18">
        <v>-126.75</v>
      </c>
      <c r="J12" s="18">
        <v>-144.82900000000001</v>
      </c>
      <c r="K12" s="18">
        <v>-171.161</v>
      </c>
      <c r="L12" s="18">
        <v>-197.666</v>
      </c>
      <c r="M12" s="18">
        <v>-239.626</v>
      </c>
      <c r="N12" s="18">
        <v>-273.76</v>
      </c>
      <c r="O12" s="18">
        <v>-254.98400000000001</v>
      </c>
      <c r="P12" s="18">
        <v>-191.452</v>
      </c>
      <c r="Q12" s="18">
        <v>-127.398</v>
      </c>
      <c r="R12" s="18">
        <v>-258.95999999999998</v>
      </c>
      <c r="S12" s="18">
        <v>-374.92899999999997</v>
      </c>
      <c r="T12" s="18">
        <v>-129.41999999999999</v>
      </c>
      <c r="U12" s="18">
        <v>-127.146</v>
      </c>
      <c r="V12" s="18">
        <v>-123.654</v>
      </c>
      <c r="W12" s="18">
        <v>-127.935</v>
      </c>
      <c r="X12" s="18">
        <v>-118.752</v>
      </c>
      <c r="Y12" s="18">
        <v>-125.85599999999999</v>
      </c>
      <c r="Z12" s="18">
        <v>-106.51</v>
      </c>
      <c r="AA12" s="18">
        <v>-351.41300000000001</v>
      </c>
      <c r="AJ12" s="18">
        <v>-531.66499999999996</v>
      </c>
      <c r="AK12" s="18">
        <v>-882.21299999999997</v>
      </c>
      <c r="AL12" s="18">
        <v>-832.79399999999998</v>
      </c>
      <c r="AM12" s="18">
        <v>-755.149</v>
      </c>
      <c r="AN12" s="18">
        <v>-479.053</v>
      </c>
    </row>
    <row r="13" spans="2:40" x14ac:dyDescent="0.25">
      <c r="B13" t="s">
        <v>63</v>
      </c>
      <c r="G13" s="18">
        <v>-109.452</v>
      </c>
      <c r="H13" s="18">
        <v>-149.59899999999999</v>
      </c>
      <c r="I13" s="18">
        <v>-126.81399999999999</v>
      </c>
      <c r="J13" s="18">
        <v>-145.36500000000001</v>
      </c>
      <c r="K13" s="18">
        <v>-171.33099999999999</v>
      </c>
      <c r="L13" s="18">
        <v>-201.84700000000001</v>
      </c>
      <c r="M13" s="18">
        <v>-238.553</v>
      </c>
      <c r="N13" s="18">
        <v>-270.69400000000002</v>
      </c>
      <c r="O13" s="18">
        <v>-247.49799999999999</v>
      </c>
      <c r="P13" s="18">
        <v>-188.53299999999999</v>
      </c>
      <c r="Q13" s="18">
        <v>-117.539</v>
      </c>
      <c r="R13" s="18">
        <v>-244.27500000000001</v>
      </c>
      <c r="S13" s="18">
        <v>-304.32100000000003</v>
      </c>
      <c r="T13" s="18">
        <v>-124.792</v>
      </c>
      <c r="U13" s="18">
        <v>-117.63500000000001</v>
      </c>
      <c r="V13" s="18">
        <v>-120.38500000000001</v>
      </c>
      <c r="W13" s="18">
        <v>-75.715000000000003</v>
      </c>
      <c r="X13" s="18">
        <v>-104.94499999999999</v>
      </c>
      <c r="Y13" s="18">
        <v>-117.45099999999999</v>
      </c>
      <c r="Z13" s="18">
        <v>-97.087000000000003</v>
      </c>
      <c r="AA13" s="18">
        <v>-353.96899999999999</v>
      </c>
      <c r="AJ13" s="18">
        <v>-531.23</v>
      </c>
      <c r="AK13" s="18">
        <v>-882.42499999999995</v>
      </c>
      <c r="AL13" s="18">
        <v>-797.84500000000003</v>
      </c>
      <c r="AM13" s="18">
        <v>-667.13300000000004</v>
      </c>
      <c r="AN13" s="18">
        <v>-395.19799999999998</v>
      </c>
    </row>
    <row r="14" spans="2:40" x14ac:dyDescent="0.25">
      <c r="B14" t="s">
        <v>66</v>
      </c>
      <c r="G14" s="18">
        <v>-107.46</v>
      </c>
      <c r="H14" s="18">
        <v>-148.34200000000001</v>
      </c>
      <c r="I14" s="18">
        <v>-115.152</v>
      </c>
      <c r="J14" s="18">
        <v>-161.65299999999999</v>
      </c>
      <c r="K14" s="18">
        <v>-177.55500000000001</v>
      </c>
      <c r="L14" s="18">
        <v>-204.15799999999999</v>
      </c>
      <c r="M14" s="18">
        <v>-250.02099999999999</v>
      </c>
      <c r="N14" s="18">
        <v>-287.75400000000002</v>
      </c>
      <c r="O14" s="18">
        <v>-253.703</v>
      </c>
      <c r="P14" s="18">
        <v>-193.32400000000001</v>
      </c>
      <c r="Q14" s="18">
        <v>-125.31</v>
      </c>
      <c r="R14" s="18">
        <v>-253.98500000000001</v>
      </c>
      <c r="S14" s="18">
        <v>-291.47800000000001</v>
      </c>
      <c r="T14" s="18">
        <v>-125.738</v>
      </c>
      <c r="U14" s="18">
        <v>-124.548</v>
      </c>
      <c r="V14" s="18">
        <v>-122.523</v>
      </c>
      <c r="W14" s="18">
        <v>-77.906999999999996</v>
      </c>
      <c r="X14" s="18">
        <v>-107.36499999999999</v>
      </c>
      <c r="Y14" s="18">
        <v>-126.828</v>
      </c>
      <c r="Z14" s="18">
        <v>-89.393000000000001</v>
      </c>
      <c r="AA14" s="18">
        <v>-346.92700000000002</v>
      </c>
      <c r="AJ14" s="18">
        <v>-532.60699999999997</v>
      </c>
      <c r="AK14" s="18">
        <v>-919.48800000000006</v>
      </c>
      <c r="AL14" s="18">
        <v>-826.322</v>
      </c>
      <c r="AM14" s="18">
        <v>-664.28700000000003</v>
      </c>
      <c r="AN14" s="18">
        <v>-401.49299999999999</v>
      </c>
    </row>
    <row r="15" spans="2:40" x14ac:dyDescent="0.25">
      <c r="B15" t="s">
        <v>212</v>
      </c>
      <c r="G15" s="18">
        <v>-107.46</v>
      </c>
      <c r="H15" s="18">
        <v>-148.34200000000001</v>
      </c>
      <c r="I15" s="18">
        <v>-115.152</v>
      </c>
      <c r="J15" s="18">
        <v>-161.65299999999999</v>
      </c>
      <c r="K15" s="18">
        <v>-177.55500000000001</v>
      </c>
      <c r="L15" s="18">
        <v>-204.15799999999999</v>
      </c>
      <c r="M15" s="18">
        <v>-250.02099999999999</v>
      </c>
      <c r="N15" s="18">
        <v>-289.32799999999997</v>
      </c>
      <c r="O15" s="18">
        <v>-253.03100000000001</v>
      </c>
      <c r="P15" s="18">
        <v>-192.16</v>
      </c>
      <c r="Q15" s="18">
        <v>-124.071</v>
      </c>
      <c r="R15" s="18">
        <v>-252.749</v>
      </c>
      <c r="S15" s="18">
        <v>-291.07400000000001</v>
      </c>
      <c r="T15" s="18">
        <v>-125.574</v>
      </c>
      <c r="U15" s="18">
        <v>-124.739</v>
      </c>
      <c r="V15" s="18">
        <v>-122.727</v>
      </c>
      <c r="W15" s="18">
        <v>-77.641999999999996</v>
      </c>
      <c r="X15" s="18">
        <v>-108.798</v>
      </c>
      <c r="Y15" s="18">
        <v>-126.36199999999999</v>
      </c>
      <c r="Z15" s="18">
        <v>-89.962999999999994</v>
      </c>
      <c r="AA15" s="18">
        <v>-347.61</v>
      </c>
      <c r="AJ15" s="18">
        <v>-532.60699999999997</v>
      </c>
      <c r="AK15" s="18">
        <v>-921.06200000000001</v>
      </c>
      <c r="AL15" s="18">
        <v>-822.01099999999997</v>
      </c>
      <c r="AM15" s="18">
        <v>-664.11400000000003</v>
      </c>
      <c r="AN15" s="18">
        <v>-402.76499999999999</v>
      </c>
    </row>
    <row r="16" spans="2:40" x14ac:dyDescent="0.25">
      <c r="B16" t="s">
        <v>106</v>
      </c>
      <c r="G16" s="18">
        <v>2010.1869999999999</v>
      </c>
      <c r="H16" s="18">
        <v>1995.1690000000001</v>
      </c>
      <c r="I16" s="18">
        <v>1636.97</v>
      </c>
      <c r="J16" s="18">
        <v>2151.11</v>
      </c>
      <c r="K16" s="18">
        <v>2224.1970000000001</v>
      </c>
      <c r="L16" s="18">
        <v>2157.7510000000002</v>
      </c>
      <c r="M16" s="18">
        <v>2084.4</v>
      </c>
      <c r="N16" s="18">
        <v>2364.64</v>
      </c>
      <c r="O16" s="18">
        <v>2343.3620000000001</v>
      </c>
      <c r="P16" s="18">
        <v>2394.364</v>
      </c>
      <c r="Q16" s="18">
        <v>2232.665</v>
      </c>
      <c r="R16" s="18">
        <v>2324.8910000000001</v>
      </c>
      <c r="S16" s="18">
        <v>1941.2380000000001</v>
      </c>
      <c r="T16" s="18">
        <v>1984.066</v>
      </c>
      <c r="U16" s="18">
        <v>2116.3679999999999</v>
      </c>
      <c r="V16" s="18">
        <v>2225.3510000000001</v>
      </c>
      <c r="W16" s="18">
        <v>2238.6419999999998</v>
      </c>
      <c r="X16" s="18">
        <v>2407.7759999999998</v>
      </c>
      <c r="Y16" s="18">
        <v>2622.56</v>
      </c>
      <c r="Z16" s="18">
        <v>2812.4630000000002</v>
      </c>
      <c r="AA16" s="18">
        <v>2923.3310000000001</v>
      </c>
      <c r="AJ16" s="18">
        <v>2151.11</v>
      </c>
      <c r="AK16" s="18">
        <v>2364.64</v>
      </c>
      <c r="AL16" s="18">
        <v>2324.8910000000001</v>
      </c>
      <c r="AM16" s="18">
        <v>2225.3510000000001</v>
      </c>
      <c r="AN16" s="18">
        <v>2812.4630000000002</v>
      </c>
    </row>
    <row r="17" spans="2:40" x14ac:dyDescent="0.25">
      <c r="B17" t="s">
        <v>112</v>
      </c>
      <c r="G17" s="18">
        <v>2650.442</v>
      </c>
      <c r="H17" s="18">
        <v>2661.732</v>
      </c>
      <c r="I17" s="18">
        <v>2678.277</v>
      </c>
      <c r="J17" s="18">
        <v>4841.3459999999995</v>
      </c>
      <c r="K17" s="18">
        <v>4946.66</v>
      </c>
      <c r="L17" s="18">
        <v>4840.1760000000004</v>
      </c>
      <c r="M17" s="18">
        <v>4727.1610000000001</v>
      </c>
      <c r="N17" s="18">
        <v>7833.9849999999997</v>
      </c>
      <c r="O17" s="18">
        <v>7734.7330000000002</v>
      </c>
      <c r="P17" s="18">
        <v>7686.8459999999995</v>
      </c>
      <c r="Q17" s="18">
        <v>7425.683</v>
      </c>
      <c r="R17" s="18">
        <v>7243.4409999999998</v>
      </c>
      <c r="S17" s="18">
        <v>6753.2629999999999</v>
      </c>
      <c r="T17" s="18">
        <v>6683.7340000000004</v>
      </c>
      <c r="U17" s="18">
        <v>6725.8549999999996</v>
      </c>
      <c r="V17" s="18">
        <v>6737.4070000000002</v>
      </c>
      <c r="W17" s="18">
        <v>6645.9549999999999</v>
      </c>
      <c r="X17" s="18">
        <v>6716.424</v>
      </c>
      <c r="Y17" s="18">
        <v>6783.2969999999996</v>
      </c>
      <c r="Z17" s="18">
        <v>6837.6059999999998</v>
      </c>
      <c r="AA17" s="18">
        <v>6521.741</v>
      </c>
      <c r="AJ17" s="18">
        <v>4841.3459999999995</v>
      </c>
      <c r="AK17" s="18">
        <v>7833.9849999999997</v>
      </c>
      <c r="AL17" s="18">
        <v>7243.4409999999998</v>
      </c>
      <c r="AM17" s="18">
        <v>6737.4070000000002</v>
      </c>
      <c r="AN17" s="18">
        <v>6837.6059999999998</v>
      </c>
    </row>
    <row r="18" spans="2:40" x14ac:dyDescent="0.25">
      <c r="B18" t="s">
        <v>119</v>
      </c>
      <c r="G18" s="18">
        <v>490.59199999999998</v>
      </c>
      <c r="H18" s="18">
        <v>556.39599999999996</v>
      </c>
      <c r="I18" s="18">
        <v>578.96199999999999</v>
      </c>
      <c r="J18" s="18">
        <v>625.53499999999997</v>
      </c>
      <c r="K18" s="18">
        <v>630.26</v>
      </c>
      <c r="L18" s="18">
        <v>626.471</v>
      </c>
      <c r="M18" s="18">
        <v>611.74300000000005</v>
      </c>
      <c r="N18" s="18">
        <v>1010.284</v>
      </c>
      <c r="O18" s="18">
        <v>980.24699999999996</v>
      </c>
      <c r="P18" s="18">
        <v>975.06600000000003</v>
      </c>
      <c r="Q18" s="18">
        <v>950.35</v>
      </c>
      <c r="R18" s="18">
        <v>894.10299999999995</v>
      </c>
      <c r="S18" s="18">
        <v>902.17499999999995</v>
      </c>
      <c r="T18" s="18">
        <v>841.54200000000003</v>
      </c>
      <c r="U18" s="18">
        <v>876.89700000000005</v>
      </c>
      <c r="V18" s="18">
        <v>889.48699999999997</v>
      </c>
      <c r="W18" s="18">
        <v>817.601</v>
      </c>
      <c r="X18" s="18">
        <v>883.26499999999999</v>
      </c>
      <c r="Y18" s="18">
        <v>942.23500000000001</v>
      </c>
      <c r="Z18" s="18">
        <v>1525.8720000000001</v>
      </c>
      <c r="AA18" s="18">
        <v>1501.135</v>
      </c>
      <c r="AJ18" s="18">
        <v>625.53499999999997</v>
      </c>
      <c r="AK18" s="18">
        <v>1010.284</v>
      </c>
      <c r="AL18" s="18">
        <v>894.10299999999995</v>
      </c>
      <c r="AM18" s="18">
        <v>889.48699999999997</v>
      </c>
      <c r="AN18" s="18">
        <v>1525.8720000000001</v>
      </c>
    </row>
    <row r="19" spans="2:40" x14ac:dyDescent="0.25">
      <c r="B19" t="s">
        <v>125</v>
      </c>
      <c r="G19" s="18">
        <v>633.23</v>
      </c>
      <c r="H19" s="18">
        <v>691.94899999999996</v>
      </c>
      <c r="I19" s="18">
        <v>711.17499999999995</v>
      </c>
      <c r="J19" s="18">
        <v>2446.9549999999999</v>
      </c>
      <c r="K19" s="18">
        <v>2584.518</v>
      </c>
      <c r="L19" s="18">
        <v>2558.105</v>
      </c>
      <c r="M19" s="18">
        <v>2524.4749999999999</v>
      </c>
      <c r="N19" s="18">
        <v>4079.8560000000002</v>
      </c>
      <c r="O19" s="18">
        <v>4043.0610000000001</v>
      </c>
      <c r="P19" s="18">
        <v>4018.971</v>
      </c>
      <c r="Q19" s="18">
        <v>3960.3130000000001</v>
      </c>
      <c r="R19" s="18">
        <v>3829.0630000000001</v>
      </c>
      <c r="S19" s="18">
        <v>3338.5390000000002</v>
      </c>
      <c r="T19" s="18">
        <v>3267.1579999999999</v>
      </c>
      <c r="U19" s="18">
        <v>3299.2950000000001</v>
      </c>
      <c r="V19" s="18">
        <v>3310.259</v>
      </c>
      <c r="W19" s="18">
        <v>3219.317</v>
      </c>
      <c r="X19" s="18">
        <v>3282.3490000000002</v>
      </c>
      <c r="Y19" s="18">
        <v>3328.6669999999999</v>
      </c>
      <c r="Z19" s="18">
        <v>3341.4690000000001</v>
      </c>
      <c r="AA19" s="18">
        <v>3280.6170000000002</v>
      </c>
      <c r="AJ19" s="18">
        <v>2446.9549999999999</v>
      </c>
      <c r="AK19" s="18">
        <v>4079.8560000000002</v>
      </c>
      <c r="AL19" s="18">
        <v>3829.0630000000001</v>
      </c>
      <c r="AM19" s="18">
        <v>3310.259</v>
      </c>
      <c r="AN19" s="18">
        <v>3341.4690000000001</v>
      </c>
    </row>
    <row r="20" spans="2:40" x14ac:dyDescent="0.25">
      <c r="B20" t="s">
        <v>133</v>
      </c>
      <c r="G20" s="18">
        <v>2017.212</v>
      </c>
      <c r="H20" s="18">
        <v>1969.7829999999999</v>
      </c>
      <c r="I20" s="18">
        <v>1967.1020000000001</v>
      </c>
      <c r="J20" s="18">
        <v>2394.3910000000001</v>
      </c>
      <c r="K20" s="18">
        <v>2362.1419999999998</v>
      </c>
      <c r="L20" s="18">
        <v>2282.0709999999999</v>
      </c>
      <c r="M20" s="18">
        <v>2202.6860000000001</v>
      </c>
      <c r="N20" s="18">
        <v>3534.5659999999998</v>
      </c>
      <c r="O20" s="18">
        <v>3466.2959999999998</v>
      </c>
      <c r="P20" s="18">
        <v>3452.1260000000002</v>
      </c>
      <c r="Q20" s="18">
        <v>3248.4250000000002</v>
      </c>
      <c r="R20" s="18">
        <v>3188.5810000000001</v>
      </c>
      <c r="S20" s="18">
        <v>3189.9879999999998</v>
      </c>
      <c r="T20" s="18">
        <v>3190.52</v>
      </c>
      <c r="U20" s="18">
        <v>3189.6460000000002</v>
      </c>
      <c r="V20" s="18">
        <v>3196.5210000000002</v>
      </c>
      <c r="W20" s="18">
        <v>3191.8980000000001</v>
      </c>
      <c r="X20" s="18">
        <v>3193.3780000000002</v>
      </c>
      <c r="Y20" s="18">
        <v>3209.47</v>
      </c>
      <c r="Z20" s="18">
        <v>3243.5</v>
      </c>
      <c r="AA20" s="18">
        <v>2981.9560000000001</v>
      </c>
      <c r="AJ20" s="18">
        <v>2394.3910000000001</v>
      </c>
      <c r="AK20" s="18">
        <v>3534.5659999999998</v>
      </c>
      <c r="AL20" s="18">
        <v>3188.5810000000001</v>
      </c>
      <c r="AM20" s="18">
        <v>3196.5210000000002</v>
      </c>
      <c r="AN20" s="18">
        <v>3243.5</v>
      </c>
    </row>
    <row r="21" spans="2:40" x14ac:dyDescent="0.25">
      <c r="B21" t="s">
        <v>135</v>
      </c>
      <c r="G21" s="18">
        <v>2650.442</v>
      </c>
      <c r="H21" s="18">
        <v>2661.732</v>
      </c>
      <c r="I21" s="18">
        <v>2678.277</v>
      </c>
      <c r="J21" s="18">
        <v>4841.3459999999995</v>
      </c>
      <c r="K21" s="18">
        <v>4946.66</v>
      </c>
      <c r="L21" s="18">
        <v>4840.1760000000004</v>
      </c>
      <c r="M21" s="18">
        <v>4727.1610000000001</v>
      </c>
      <c r="N21" s="18">
        <v>7833.9849999999997</v>
      </c>
      <c r="O21" s="18">
        <v>7734.7330000000002</v>
      </c>
      <c r="P21" s="18">
        <v>7686.8459999999995</v>
      </c>
      <c r="Q21" s="18">
        <v>7425.683</v>
      </c>
      <c r="R21" s="18">
        <v>7243.4409999999998</v>
      </c>
      <c r="S21" s="18">
        <v>6753.2629999999999</v>
      </c>
      <c r="T21" s="18">
        <v>6683.7340000000004</v>
      </c>
      <c r="U21" s="18">
        <v>6725.8549999999996</v>
      </c>
      <c r="V21" s="18">
        <v>6737.4070000000002</v>
      </c>
      <c r="W21" s="18">
        <v>6645.9549999999999</v>
      </c>
      <c r="X21" s="18">
        <v>6716.424</v>
      </c>
      <c r="Y21" s="18">
        <v>6783.2969999999996</v>
      </c>
      <c r="Z21" s="18">
        <v>6837.6059999999998</v>
      </c>
      <c r="AA21" s="18">
        <v>6521.741</v>
      </c>
      <c r="AJ21" s="18">
        <v>4841.3459999999995</v>
      </c>
      <c r="AK21" s="18">
        <v>7833.9849999999997</v>
      </c>
      <c r="AL21" s="18">
        <v>7243.4409999999998</v>
      </c>
      <c r="AM21" s="18">
        <v>6737.4070000000002</v>
      </c>
      <c r="AN21" s="18">
        <v>6837.6059999999998</v>
      </c>
    </row>
    <row r="22" spans="2:40" x14ac:dyDescent="0.25">
      <c r="B22" t="s">
        <v>213</v>
      </c>
      <c r="G22" s="18">
        <v>-88.882000000000005</v>
      </c>
      <c r="H22" s="18">
        <v>-26.681000000000001</v>
      </c>
      <c r="I22" s="18">
        <v>43.622999999999998</v>
      </c>
      <c r="J22" s="18">
        <v>-39.509</v>
      </c>
      <c r="K22" s="18">
        <v>101.3</v>
      </c>
      <c r="L22" s="18">
        <v>-42.87</v>
      </c>
      <c r="M22" s="18">
        <v>-68.8</v>
      </c>
      <c r="N22" s="18">
        <v>-49.061</v>
      </c>
      <c r="O22" s="18">
        <v>-5.0990000000000002</v>
      </c>
      <c r="P22" s="18">
        <v>47.643000000000001</v>
      </c>
      <c r="Q22" s="18">
        <v>120.053</v>
      </c>
      <c r="R22" s="18">
        <v>72.102999999999994</v>
      </c>
      <c r="S22" s="18">
        <v>-7.3730000000000002</v>
      </c>
      <c r="T22" s="18">
        <v>88.376000000000005</v>
      </c>
      <c r="U22" s="18">
        <v>122.358</v>
      </c>
      <c r="V22" s="18">
        <v>112.19199999999999</v>
      </c>
      <c r="W22" s="18">
        <v>13.026</v>
      </c>
      <c r="X22" s="18">
        <v>133.096</v>
      </c>
      <c r="Y22" s="18">
        <v>155.398</v>
      </c>
      <c r="Z22" s="18">
        <v>121.435</v>
      </c>
      <c r="AA22" s="18">
        <v>71.286000000000001</v>
      </c>
      <c r="AJ22" s="18">
        <v>-111.449</v>
      </c>
      <c r="AK22" s="18">
        <v>-59.430999999999997</v>
      </c>
      <c r="AL22" s="18">
        <v>234.7</v>
      </c>
      <c r="AM22" s="18">
        <v>315.553</v>
      </c>
      <c r="AN22" s="18">
        <v>422.95499999999998</v>
      </c>
    </row>
    <row r="23" spans="2:40" x14ac:dyDescent="0.25">
      <c r="B23" t="s">
        <v>214</v>
      </c>
      <c r="G23" s="18">
        <v>-89.626000000000005</v>
      </c>
      <c r="H23" s="18">
        <v>-114.139</v>
      </c>
      <c r="I23" s="18">
        <v>-305.19799999999998</v>
      </c>
      <c r="J23" s="18">
        <v>-1328.3969999999999</v>
      </c>
      <c r="K23" s="18">
        <v>-35.46</v>
      </c>
      <c r="L23" s="18">
        <v>45.893999999999998</v>
      </c>
      <c r="M23" s="18">
        <v>131.13</v>
      </c>
      <c r="N23" s="18">
        <v>581.66399999999999</v>
      </c>
      <c r="O23" s="18">
        <v>88.111000000000004</v>
      </c>
      <c r="P23" s="18">
        <v>-14.618</v>
      </c>
      <c r="Q23" s="18">
        <v>-18.091999999999999</v>
      </c>
      <c r="R23" s="18">
        <v>-11.361000000000001</v>
      </c>
      <c r="S23" s="18">
        <v>-7.19</v>
      </c>
      <c r="T23" s="18">
        <v>-9.1259999999999994</v>
      </c>
      <c r="U23" s="18">
        <v>-19.651</v>
      </c>
      <c r="V23" s="18">
        <v>-6.4420000000000002</v>
      </c>
      <c r="W23" s="18">
        <v>-5.718</v>
      </c>
      <c r="X23" s="18">
        <v>-8.4459999999999997</v>
      </c>
      <c r="Y23" s="18">
        <v>-4.1070000000000002</v>
      </c>
      <c r="Z23" s="18">
        <v>-5.7530000000000001</v>
      </c>
      <c r="AA23" s="18">
        <v>-4.8289999999999997</v>
      </c>
      <c r="AJ23" s="18">
        <v>-1837.36</v>
      </c>
      <c r="AK23" s="18">
        <v>723.22799999999995</v>
      </c>
      <c r="AL23" s="18">
        <v>44.04</v>
      </c>
      <c r="AM23" s="18">
        <v>-42.408999999999999</v>
      </c>
      <c r="AN23" s="18">
        <v>-24.024000000000001</v>
      </c>
    </row>
    <row r="24" spans="2:40" x14ac:dyDescent="0.25">
      <c r="B24" t="s">
        <v>215</v>
      </c>
      <c r="G24" s="18">
        <v>22.623999999999999</v>
      </c>
      <c r="H24" s="18">
        <v>15.435</v>
      </c>
      <c r="I24" s="18">
        <v>15.090999999999999</v>
      </c>
      <c r="J24" s="18">
        <v>1667.8520000000001</v>
      </c>
      <c r="K24" s="18">
        <v>30.216000000000001</v>
      </c>
      <c r="L24" s="18">
        <v>7.5019999999999998</v>
      </c>
      <c r="M24" s="18">
        <v>18.765999999999998</v>
      </c>
      <c r="N24" s="18">
        <v>-283.11799999999999</v>
      </c>
      <c r="O24" s="18">
        <v>21.971</v>
      </c>
      <c r="P24" s="18">
        <v>19.972999999999999</v>
      </c>
      <c r="Q24" s="18">
        <v>-226.95</v>
      </c>
      <c r="R24" s="18">
        <v>10.991</v>
      </c>
      <c r="S24" s="18">
        <v>-389.00099999999998</v>
      </c>
      <c r="T24" s="18">
        <v>11.304</v>
      </c>
      <c r="U24" s="18">
        <v>20</v>
      </c>
      <c r="V24" s="18">
        <v>19.39</v>
      </c>
      <c r="W24" s="18">
        <v>12.247999999999999</v>
      </c>
      <c r="X24" s="18">
        <v>9.7829999999999995</v>
      </c>
      <c r="Y24" s="18">
        <v>54.082000000000001</v>
      </c>
      <c r="Z24" s="18">
        <v>33.978000000000002</v>
      </c>
      <c r="AA24" s="18">
        <v>11.643000000000001</v>
      </c>
      <c r="AJ24" s="18">
        <v>1721.002</v>
      </c>
      <c r="AK24" s="18">
        <v>-226.63399999999999</v>
      </c>
      <c r="AL24" s="18">
        <v>-174.01499999999999</v>
      </c>
      <c r="AM24" s="18">
        <v>-338.30700000000002</v>
      </c>
      <c r="AN24" s="18">
        <v>110.09099999999999</v>
      </c>
    </row>
    <row r="25" spans="2:40" x14ac:dyDescent="0.25">
      <c r="B25" t="s">
        <v>195</v>
      </c>
      <c r="G25" s="18">
        <v>-155.875</v>
      </c>
      <c r="H25" s="18">
        <v>-125.30500000000001</v>
      </c>
      <c r="I25" s="18">
        <v>-246.51499999999999</v>
      </c>
      <c r="J25" s="18">
        <v>300.34699999999998</v>
      </c>
      <c r="K25" s="18">
        <v>96.093000000000004</v>
      </c>
      <c r="L25" s="18">
        <v>10.448</v>
      </c>
      <c r="M25" s="18">
        <v>76.951999999999998</v>
      </c>
      <c r="N25" s="18">
        <v>255.596</v>
      </c>
      <c r="O25" s="18">
        <v>108.134</v>
      </c>
      <c r="P25" s="18">
        <v>41.061999999999998</v>
      </c>
      <c r="Q25" s="18">
        <v>-133.86000000000001</v>
      </c>
      <c r="R25" s="18">
        <v>83.242999999999995</v>
      </c>
      <c r="S25" s="18">
        <v>-409.76600000000002</v>
      </c>
      <c r="T25" s="18">
        <v>87.296000000000006</v>
      </c>
      <c r="U25" s="18">
        <v>134.17099999999999</v>
      </c>
      <c r="V25" s="18">
        <v>111.913</v>
      </c>
      <c r="W25" s="18">
        <v>23.753</v>
      </c>
      <c r="X25" s="18">
        <v>149.87299999999999</v>
      </c>
      <c r="Y25" s="18">
        <v>207.58099999999999</v>
      </c>
      <c r="Z25" s="18">
        <v>155.21299999999999</v>
      </c>
      <c r="AA25" s="18">
        <v>81.787999999999997</v>
      </c>
      <c r="AJ25" s="18">
        <v>-227.34800000000001</v>
      </c>
      <c r="AK25" s="18">
        <v>439.089</v>
      </c>
      <c r="AL25" s="18">
        <v>98.578999999999994</v>
      </c>
      <c r="AM25" s="18">
        <v>-76.385999999999996</v>
      </c>
      <c r="AN25" s="18">
        <v>536.41999999999996</v>
      </c>
    </row>
    <row r="26" spans="2:40" x14ac:dyDescent="0.25">
      <c r="B26" t="s">
        <v>216</v>
      </c>
      <c r="G26" s="18">
        <v>1138.0719999999999</v>
      </c>
      <c r="H26" s="18">
        <v>1012.7670000000001</v>
      </c>
      <c r="I26" s="18">
        <v>766.25199999999995</v>
      </c>
      <c r="J26" s="18">
        <v>1066.5989999999999</v>
      </c>
      <c r="K26" s="18">
        <v>1162.692</v>
      </c>
      <c r="L26" s="18">
        <v>1173.1400000000001</v>
      </c>
      <c r="M26" s="18">
        <v>1250.0920000000001</v>
      </c>
      <c r="N26" s="18">
        <v>1505.6880000000001</v>
      </c>
      <c r="O26" s="18">
        <v>1613.8219999999999</v>
      </c>
      <c r="P26" s="18">
        <v>1654.884</v>
      </c>
      <c r="Q26" s="18">
        <v>1521.0239999999999</v>
      </c>
      <c r="R26" s="18">
        <v>1604.2670000000001</v>
      </c>
      <c r="S26" s="18">
        <v>1194.501</v>
      </c>
      <c r="T26" s="18">
        <v>1281.797</v>
      </c>
      <c r="U26" s="18">
        <v>1415.9680000000001</v>
      </c>
      <c r="V26" s="18">
        <v>1527.8810000000001</v>
      </c>
      <c r="W26" s="18">
        <v>1551.634</v>
      </c>
      <c r="X26" s="18">
        <v>1701.5070000000001</v>
      </c>
      <c r="Y26" s="18">
        <v>1909.088</v>
      </c>
      <c r="Z26" s="18">
        <v>2064.3009999999999</v>
      </c>
      <c r="AA26" s="18">
        <v>2146.0889999999999</v>
      </c>
      <c r="AJ26" s="18">
        <v>1066.5989999999999</v>
      </c>
      <c r="AK26" s="18">
        <v>1505.6880000000001</v>
      </c>
      <c r="AL26" s="18">
        <v>1604.2670000000001</v>
      </c>
      <c r="AM26" s="18">
        <v>1527.8810000000001</v>
      </c>
      <c r="AN26" s="18">
        <v>2064.3009999999999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showGridLines="0" workbookViewId="0"/>
  </sheetViews>
  <sheetFormatPr defaultRowHeight="15" x14ac:dyDescent="0.25"/>
  <sheetData>
    <row r="3" spans="1:6" x14ac:dyDescent="0.25">
      <c r="A3" s="21" t="s">
        <v>217</v>
      </c>
      <c r="B3" s="6" t="s">
        <v>218</v>
      </c>
      <c r="F3" t="s">
        <v>0</v>
      </c>
    </row>
    <row r="5" spans="1:6" x14ac:dyDescent="0.25">
      <c r="B5" s="6" t="s">
        <v>219</v>
      </c>
      <c r="F5" t="s">
        <v>1</v>
      </c>
    </row>
    <row r="7" spans="1:6" x14ac:dyDescent="0.25">
      <c r="B7" s="6" t="s">
        <v>220</v>
      </c>
      <c r="F7" s="22">
        <v>46022</v>
      </c>
    </row>
    <row r="9" spans="1:6" x14ac:dyDescent="0.25">
      <c r="B9" s="6" t="s">
        <v>221</v>
      </c>
      <c r="F9" s="22">
        <v>46212</v>
      </c>
    </row>
    <row r="10" spans="1:6" x14ac:dyDescent="0.25">
      <c r="B10" s="6" t="s">
        <v>222</v>
      </c>
      <c r="F10" s="12">
        <v>30.73</v>
      </c>
    </row>
    <row r="12" spans="1:6" x14ac:dyDescent="0.25">
      <c r="B12" s="6" t="s">
        <v>223</v>
      </c>
      <c r="F12" s="23">
        <v>0.25</v>
      </c>
    </row>
    <row r="14" spans="1:6" x14ac:dyDescent="0.25">
      <c r="A14" s="21" t="s">
        <v>217</v>
      </c>
      <c r="B14" t="s">
        <v>224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financials</vt:lpstr>
      <vt:lpstr>_reported</vt:lpstr>
      <vt:lpstr>inputs</vt:lpstr>
      <vt:lpstr>FYE</vt:lpstr>
      <vt:lpstr>name</vt:lpstr>
      <vt:lpstr>subheader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PCUSER</cp:lastModifiedBy>
  <dcterms:created xsi:type="dcterms:W3CDTF">2026-07-10T06:03:47Z</dcterms:created>
  <dcterms:modified xsi:type="dcterms:W3CDTF">2026-07-10T06:07:24Z</dcterms:modified>
</cp:coreProperties>
</file>