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%_);(#,##0.0%)"/>
    <numFmt numFmtId="165" formatCode="&quot;$&quot;#,##0.0_);(&quot;$&quot;#,##0.0)"/>
    <numFmt numFmtId="166" formatCode="#,##0.000_);(#,##0.000)"/>
    <numFmt numFmtId="167" formatCode="#,##0.0_);(#,##0.0)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i val="1"/>
      <color rgb="0000AA00"/>
      <sz val="10"/>
    </font>
    <font>
      <name val="Calibri"/>
      <b val="1"/>
      <color rgb="003366FF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4" fontId="0" fillId="0" borderId="0" pivotButton="0" quotePrefix="0" xfId="0"/>
    <xf numFmtId="7" fontId="0" fillId="0" borderId="0" pivotButton="0" quotePrefix="0" xfId="0"/>
    <xf numFmtId="164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8" fillId="2" borderId="0" applyAlignment="1" pivotButton="0" quotePrefix="0" xfId="0">
      <alignment horizontal="centerContinuous"/>
    </xf>
    <xf numFmtId="0" fontId="5" fillId="0" borderId="0" pivotButton="0" quotePrefix="0" xfId="0"/>
    <xf numFmtId="165" fontId="9" fillId="0" borderId="0" pivotButton="0" quotePrefix="0" xfId="0"/>
    <xf numFmtId="165" fontId="2" fillId="0" borderId="1" pivotButton="0" quotePrefix="0" xfId="0"/>
    <xf numFmtId="166" fontId="10" fillId="0" borderId="0" pivotButton="0" quotePrefix="0" xfId="0"/>
    <xf numFmtId="7" fontId="9" fillId="0" borderId="0" pivotButton="0" quotePrefix="0" xfId="0"/>
    <xf numFmtId="167" fontId="9" fillId="0" borderId="0" pivotButton="0" quotePrefix="0" xfId="0"/>
    <xf numFmtId="0" fontId="8" fillId="3" borderId="0" applyAlignment="1" pivotButton="0" quotePrefix="0" xfId="0">
      <alignment horizontal="centerContinuous"/>
    </xf>
    <xf numFmtId="166" fontId="2" fillId="0" borderId="1" pivotButton="0" quotePrefix="0" xfId="0"/>
    <xf numFmtId="0" fontId="8" fillId="4" borderId="0" applyAlignment="1" pivotButton="0" quotePrefix="0" xfId="0">
      <alignment horizontal="centerContinuous"/>
    </xf>
    <xf numFmtId="165" fontId="11" fillId="0" borderId="1" pivotButton="0" quotePrefix="0" xfId="0"/>
    <xf numFmtId="164" fontId="5" fillId="0" borderId="0" pivotButton="0" quotePrefix="0" xfId="0"/>
    <xf numFmtId="164" fontId="9" fillId="0" borderId="0" pivotButton="0" quotePrefix="0" xfId="0"/>
    <xf numFmtId="167" fontId="5" fillId="0" borderId="0" pivotButton="0" quotePrefix="0" xfId="0"/>
    <xf numFmtId="165" fontId="5" fillId="0" borderId="0" pivotButton="0" quotePrefix="0" xfId="0"/>
    <xf numFmtId="164" fontId="0" fillId="0" borderId="0" pivotButton="0" quotePrefix="0" xfId="0"/>
    <xf numFmtId="165" fontId="9" fillId="0" borderId="0" pivotButton="0" quotePrefix="0" xfId="0"/>
    <xf numFmtId="165" fontId="5" fillId="0" borderId="0" applyAlignment="1" pivotButton="0" quotePrefix="0" xfId="0">
      <alignment horizontal="right"/>
    </xf>
    <xf numFmtId="165" fontId="2" fillId="0" borderId="1" pivotButton="0" quotePrefix="0" xfId="0"/>
    <xf numFmtId="165" fontId="2" fillId="0" borderId="1" applyAlignment="1" pivotButton="0" quotePrefix="0" xfId="0">
      <alignment horizontal="right"/>
    </xf>
    <xf numFmtId="166" fontId="10" fillId="0" borderId="0" pivotButton="0" quotePrefix="0" xfId="0"/>
    <xf numFmtId="7" fontId="5" fillId="0" borderId="0" applyAlignment="1" pivotButton="0" quotePrefix="0" xfId="0">
      <alignment horizontal="right"/>
    </xf>
    <xf numFmtId="167" fontId="9" fillId="0" borderId="0" pivotButton="0" quotePrefix="0" xfId="0"/>
    <xf numFmtId="167" fontId="5" fillId="0" borderId="0" applyAlignment="1" pivotButton="0" quotePrefix="0" xfId="0">
      <alignment horizontal="right"/>
    </xf>
    <xf numFmtId="166" fontId="2" fillId="0" borderId="1" pivotButton="0" quotePrefix="0" xfId="0"/>
    <xf numFmtId="165" fontId="9" fillId="0" borderId="0" applyAlignment="1" pivotButton="0" quotePrefix="0" xfId="0">
      <alignment horizontal="right"/>
    </xf>
    <xf numFmtId="165" fontId="11" fillId="0" borderId="1" pivotButton="0" quotePrefix="0" xfId="0"/>
    <xf numFmtId="164" fontId="5" fillId="0" borderId="0" pivotButton="0" quotePrefix="0" xfId="0"/>
    <xf numFmtId="164" fontId="9" fillId="0" borderId="0" applyAlignment="1" pivotButton="0" quotePrefix="0" xfId="0">
      <alignment horizontal="right"/>
    </xf>
    <xf numFmtId="164" fontId="5" fillId="0" borderId="0" applyAlignment="1" pivotButton="0" quotePrefix="0" xfId="0">
      <alignment horizontal="right"/>
    </xf>
    <xf numFmtId="164" fontId="9" fillId="0" borderId="0" pivotButton="0" quotePrefix="0" xfId="0"/>
    <xf numFmtId="167" fontId="5" fillId="0" borderId="0" pivotButton="0" quotePrefix="0" xfId="0"/>
    <xf numFmtId="165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AR207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5" customWidth="1" min="2" max="2"/>
    <col width="35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3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3" customWidth="1" min="42" max="42"/>
    <col width="11" customWidth="1" min="43" max="43"/>
    <col width="11" customWidth="1" min="44" max="44"/>
  </cols>
  <sheetData>
    <row r="1">
      <c r="B1" s="6" t="inlineStr">
        <is>
          <t>Sea Limited</t>
        </is>
      </c>
    </row>
    <row r="2">
      <c r="B2" s="7" t="inlineStr">
        <is>
          <t>Dollars in millions, except per share</t>
        </is>
      </c>
    </row>
    <row r="3">
      <c r="B3" s="8" t="inlineStr">
        <is>
          <t>Ticker: SE  |  FYE: December 31</t>
        </is>
      </c>
    </row>
    <row r="4">
      <c r="G4" s="9" t="n">
        <v>44742</v>
      </c>
      <c r="H4" s="9" t="n">
        <v>44834</v>
      </c>
      <c r="I4" s="9" t="n">
        <v>44926</v>
      </c>
      <c r="J4" s="9" t="n">
        <v>45016</v>
      </c>
      <c r="K4" s="9" t="n">
        <v>45107</v>
      </c>
      <c r="L4" s="9" t="n">
        <v>45199</v>
      </c>
      <c r="M4" s="9" t="n">
        <v>45291</v>
      </c>
      <c r="N4" s="9" t="n">
        <v>45382</v>
      </c>
      <c r="O4" s="9" t="n">
        <v>45473</v>
      </c>
      <c r="P4" s="9" t="n">
        <v>45565</v>
      </c>
      <c r="Q4" s="9" t="n">
        <v>45657</v>
      </c>
      <c r="R4" s="9" t="n">
        <v>45747</v>
      </c>
      <c r="S4" s="9" t="n">
        <v>45838</v>
      </c>
      <c r="T4" s="9" t="n">
        <v>45930</v>
      </c>
      <c r="U4" s="9" t="n">
        <v>46022</v>
      </c>
      <c r="V4" s="9" t="n">
        <v>46112</v>
      </c>
      <c r="W4" s="9" t="n">
        <v>46203</v>
      </c>
      <c r="X4" s="9" t="n">
        <v>46295</v>
      </c>
      <c r="Y4" s="9" t="n">
        <v>46387</v>
      </c>
      <c r="Z4" s="9" t="n">
        <v>46477</v>
      </c>
      <c r="AA4" s="9" t="n">
        <v>46568</v>
      </c>
      <c r="AB4" s="9" t="n">
        <v>46660</v>
      </c>
      <c r="AC4" s="9" t="n">
        <v>46752</v>
      </c>
      <c r="AD4" s="9" t="n">
        <v>46843</v>
      </c>
      <c r="AF4" s="9" t="n">
        <v>44561</v>
      </c>
      <c r="AG4" s="9" t="n">
        <v>44926</v>
      </c>
      <c r="AH4" s="9" t="n">
        <v>45291</v>
      </c>
      <c r="AI4" s="9" t="n">
        <v>45657</v>
      </c>
      <c r="AJ4" s="9" t="n">
        <v>46022</v>
      </c>
      <c r="AK4" s="9" t="n">
        <v>46387</v>
      </c>
      <c r="AL4" s="9" t="n">
        <v>46752</v>
      </c>
      <c r="AM4" s="9" t="n">
        <v>47118</v>
      </c>
      <c r="AN4" s="9" t="n">
        <v>47483</v>
      </c>
      <c r="AO4" s="9" t="n">
        <v>47848</v>
      </c>
    </row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W5" s="10" t="inlineStr">
        <is>
          <t>Q2'26E</t>
        </is>
      </c>
      <c r="X5" s="10" t="inlineStr">
        <is>
          <t>Q3'26E</t>
        </is>
      </c>
      <c r="Y5" s="10" t="inlineStr">
        <is>
          <t>Q4'26E</t>
        </is>
      </c>
      <c r="Z5" s="10" t="inlineStr">
        <is>
          <t>Q1'27E</t>
        </is>
      </c>
      <c r="AA5" s="10" t="inlineStr">
        <is>
          <t>Q2'27E</t>
        </is>
      </c>
      <c r="AB5" s="10" t="inlineStr">
        <is>
          <t>Q3'27E</t>
        </is>
      </c>
      <c r="AC5" s="10" t="inlineStr">
        <is>
          <t>Q4'27E</t>
        </is>
      </c>
      <c r="AD5" s="10" t="inlineStr">
        <is>
          <t>Q1'28E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  <c r="AK5" s="10" t="inlineStr">
        <is>
          <t>FY26E</t>
        </is>
      </c>
      <c r="AL5" s="10" t="inlineStr">
        <is>
          <t>FY27E</t>
        </is>
      </c>
      <c r="AM5" s="10" t="inlineStr">
        <is>
          <t>FY28E</t>
        </is>
      </c>
      <c r="AN5" s="10" t="inlineStr">
        <is>
          <t>FY29E</t>
        </is>
      </c>
      <c r="AO5" s="10" t="inlineStr">
        <is>
          <t>FY30E</t>
        </is>
      </c>
      <c r="AQ5" s="10" t="inlineStr">
        <is>
          <t>CAGR</t>
        </is>
      </c>
      <c r="AR5" s="10" t="inlineStr">
        <is>
          <t>Step</t>
        </is>
      </c>
    </row>
    <row r="8">
      <c r="B8" s="11" t="inlineStr">
        <is>
          <t>Income Statement</t>
        </is>
      </c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  <c r="P8" s="11" t="n"/>
      <c r="Q8" s="11" t="n"/>
      <c r="R8" s="11" t="n"/>
      <c r="S8" s="11" t="n"/>
      <c r="T8" s="11" t="n"/>
      <c r="U8" s="11" t="n"/>
      <c r="V8" s="11" t="n"/>
      <c r="W8" s="11" t="n"/>
      <c r="X8" s="11" t="n"/>
      <c r="Y8" s="11" t="n"/>
      <c r="Z8" s="11" t="n"/>
      <c r="AA8" s="11" t="n"/>
      <c r="AB8" s="11" t="n"/>
      <c r="AC8" s="11" t="n"/>
      <c r="AD8" s="11" t="n"/>
      <c r="AF8" s="11" t="n"/>
      <c r="AG8" s="11" t="n"/>
      <c r="AH8" s="11" t="n"/>
      <c r="AI8" s="11" t="n"/>
      <c r="AJ8" s="11" t="n"/>
      <c r="AK8" s="11" t="n"/>
      <c r="AL8" s="11" t="n"/>
      <c r="AM8" s="11" t="n"/>
      <c r="AN8" s="11" t="n"/>
      <c r="AO8" s="11" t="n"/>
    </row>
    <row r="10">
      <c r="C10" s="12" t="inlineStr">
        <is>
          <t>Service Revenue</t>
        </is>
      </c>
      <c r="G10" s="27" t="n">
        <v>2655.944</v>
      </c>
      <c r="H10" s="27" t="n">
        <v>2869.622</v>
      </c>
      <c r="I10" s="27" t="n">
        <v>3179.99</v>
      </c>
      <c r="J10" s="27" t="n">
        <v>2799.263</v>
      </c>
      <c r="K10" s="27" t="n">
        <v>2851.893</v>
      </c>
      <c r="L10" s="27" t="n">
        <v>3009.189</v>
      </c>
      <c r="M10" s="27" t="n">
        <v>3282.04</v>
      </c>
      <c r="N10" s="27" t="n">
        <v>3408.139</v>
      </c>
      <c r="O10" s="27" t="n">
        <v>3464.276</v>
      </c>
      <c r="P10" s="27" t="n">
        <v>3910.209</v>
      </c>
      <c r="Q10" s="27" t="n">
        <v>4478.639</v>
      </c>
      <c r="R10" s="27" t="n">
        <v>4434.537</v>
      </c>
      <c r="S10" s="27" t="n">
        <v>4798.913</v>
      </c>
      <c r="T10" s="27" t="n">
        <v>5468.374</v>
      </c>
      <c r="U10" s="27" t="n">
        <v>6211.237</v>
      </c>
      <c r="V10" s="27" t="n">
        <v>6485.133</v>
      </c>
      <c r="W10" s="28">
        <f>W164-W11</f>
        <v/>
      </c>
      <c r="X10" s="28">
        <f>X164-X11</f>
        <v/>
      </c>
      <c r="Y10" s="28">
        <f>Y164-Y11</f>
        <v/>
      </c>
      <c r="Z10" s="28">
        <f>Z164-Z11</f>
        <v/>
      </c>
      <c r="AA10" s="28">
        <f>AA164-AA11</f>
        <v/>
      </c>
      <c r="AB10" s="28">
        <f>AB164-AB11</f>
        <v/>
      </c>
      <c r="AC10" s="28">
        <f>AC164-AC11</f>
        <v/>
      </c>
      <c r="AD10" s="28">
        <f>AD164-AD11</f>
        <v/>
      </c>
      <c r="AF10" s="27" t="n">
        <v>8884.629999999999</v>
      </c>
      <c r="AG10" s="27" t="n">
        <v>11340.336</v>
      </c>
      <c r="AH10" s="27" t="n">
        <v>11942.385</v>
      </c>
      <c r="AI10" s="27" t="n">
        <v>15261.263</v>
      </c>
      <c r="AJ10" s="27" t="n">
        <v>20913.061</v>
      </c>
      <c r="AK10" s="28">
        <f>V10+W10+X10+Y10</f>
        <v/>
      </c>
      <c r="AL10" s="28">
        <f>Z10+AA10+AB10+AC10</f>
        <v/>
      </c>
      <c r="AM10" s="28">
        <f>AM164-AM11</f>
        <v/>
      </c>
      <c r="AN10" s="28">
        <f>AN164-AN11</f>
        <v/>
      </c>
      <c r="AO10" s="28">
        <f>AO164-AO11</f>
        <v/>
      </c>
    </row>
    <row r="11">
      <c r="C11" s="12" t="inlineStr">
        <is>
          <t>Sales of Goods</t>
        </is>
      </c>
      <c r="G11" s="27" t="n">
        <v>286.655</v>
      </c>
      <c r="H11" s="27" t="n">
        <v>286.329</v>
      </c>
      <c r="I11" s="27" t="n">
        <v>271.594</v>
      </c>
      <c r="J11" s="27" t="n">
        <v>241.841</v>
      </c>
      <c r="K11" s="27" t="n">
        <v>243.767</v>
      </c>
      <c r="L11" s="27" t="n">
        <v>300.979</v>
      </c>
      <c r="M11" s="27" t="n">
        <v>334.588</v>
      </c>
      <c r="N11" s="27" t="n">
        <v>326.19</v>
      </c>
      <c r="O11" s="27" t="n">
        <v>342.592</v>
      </c>
      <c r="P11" s="27" t="n">
        <v>418.024</v>
      </c>
      <c r="Q11" s="27" t="n">
        <v>471.797</v>
      </c>
      <c r="R11" s="27" t="n">
        <v>406.563</v>
      </c>
      <c r="S11" s="27" t="n">
        <v>460.564</v>
      </c>
      <c r="T11" s="27" t="n">
        <v>517.65</v>
      </c>
      <c r="U11" s="27" t="n">
        <v>640.631</v>
      </c>
      <c r="V11" s="27" t="n">
        <v>612.356</v>
      </c>
      <c r="W11" s="28">
        <f>W164*W189</f>
        <v/>
      </c>
      <c r="X11" s="28">
        <f>X164*X189</f>
        <v/>
      </c>
      <c r="Y11" s="28">
        <f>Y164*Y189</f>
        <v/>
      </c>
      <c r="Z11" s="28">
        <f>Z164*Z189</f>
        <v/>
      </c>
      <c r="AA11" s="28">
        <f>AA164*AA189</f>
        <v/>
      </c>
      <c r="AB11" s="28">
        <f>AB164*AB189</f>
        <v/>
      </c>
      <c r="AC11" s="28">
        <f>AC164*AC189</f>
        <v/>
      </c>
      <c r="AD11" s="28">
        <f>AD164*AD189</f>
        <v/>
      </c>
      <c r="AF11" s="27" t="n">
        <v>1070.56</v>
      </c>
      <c r="AG11" s="27" t="n">
        <v>1109.369</v>
      </c>
      <c r="AH11" s="27" t="n">
        <v>1121.175</v>
      </c>
      <c r="AI11" s="27" t="n">
        <v>1558.603</v>
      </c>
      <c r="AJ11" s="27" t="n">
        <v>2025.408</v>
      </c>
      <c r="AK11" s="28">
        <f>V11+W11+X11+Y11</f>
        <v/>
      </c>
      <c r="AL11" s="28">
        <f>Z11+AA11+AB11+AC11</f>
        <v/>
      </c>
      <c r="AM11" s="28">
        <f>AM164*AM189</f>
        <v/>
      </c>
      <c r="AN11" s="28">
        <f>AN164*AN189</f>
        <v/>
      </c>
      <c r="AO11" s="28">
        <f>AO164*AO189</f>
        <v/>
      </c>
    </row>
    <row r="12">
      <c r="B12" s="2" t="inlineStr">
        <is>
          <t>Total Revenue</t>
        </is>
      </c>
      <c r="G12" s="29">
        <f>G10+G11</f>
        <v/>
      </c>
      <c r="H12" s="29">
        <f>H10+H11</f>
        <v/>
      </c>
      <c r="I12" s="29">
        <f>I10+I11</f>
        <v/>
      </c>
      <c r="J12" s="29">
        <f>J10+J11</f>
        <v/>
      </c>
      <c r="K12" s="29">
        <f>K10+K11</f>
        <v/>
      </c>
      <c r="L12" s="29">
        <f>L10+L11</f>
        <v/>
      </c>
      <c r="M12" s="29">
        <f>M10+M11</f>
        <v/>
      </c>
      <c r="N12" s="29">
        <f>N10+N11</f>
        <v/>
      </c>
      <c r="O12" s="29">
        <f>O10+O11</f>
        <v/>
      </c>
      <c r="P12" s="29">
        <f>P10+P11</f>
        <v/>
      </c>
      <c r="Q12" s="29">
        <f>Q10+Q11</f>
        <v/>
      </c>
      <c r="R12" s="29">
        <f>R10+R11</f>
        <v/>
      </c>
      <c r="S12" s="29">
        <f>S10+S11</f>
        <v/>
      </c>
      <c r="T12" s="29">
        <f>T10+T11</f>
        <v/>
      </c>
      <c r="U12" s="29">
        <f>U10+U11</f>
        <v/>
      </c>
      <c r="V12" s="29">
        <f>V10+V11</f>
        <v/>
      </c>
      <c r="W12" s="29">
        <f>W10+W11</f>
        <v/>
      </c>
      <c r="X12" s="29">
        <f>X10+X11</f>
        <v/>
      </c>
      <c r="Y12" s="29">
        <f>Y10+Y11</f>
        <v/>
      </c>
      <c r="Z12" s="29">
        <f>Z10+Z11</f>
        <v/>
      </c>
      <c r="AA12" s="29">
        <f>AA10+AA11</f>
        <v/>
      </c>
      <c r="AB12" s="29">
        <f>AB10+AB11</f>
        <v/>
      </c>
      <c r="AC12" s="29">
        <f>AC10+AC11</f>
        <v/>
      </c>
      <c r="AD12" s="29">
        <f>AD10+AD11</f>
        <v/>
      </c>
      <c r="AF12" s="29">
        <f>AF10+AF11</f>
        <v/>
      </c>
      <c r="AG12" s="29">
        <f>AG10+AG11</f>
        <v/>
      </c>
      <c r="AH12" s="29">
        <f>AH10+AH11</f>
        <v/>
      </c>
      <c r="AI12" s="29">
        <f>AI10+AI11</f>
        <v/>
      </c>
      <c r="AJ12" s="29">
        <f>AJ10+AJ11</f>
        <v/>
      </c>
      <c r="AK12" s="30">
        <f>V12+W12+X12+Y12</f>
        <v/>
      </c>
      <c r="AL12" s="30">
        <f>Z12+AA12+AB12+AC12</f>
        <v/>
      </c>
      <c r="AM12" s="29">
        <f>AM10+AM11</f>
        <v/>
      </c>
      <c r="AN12" s="29">
        <f>AN10+AN11</f>
        <v/>
      </c>
      <c r="AO12" s="29">
        <f>AO10+AO11</f>
        <v/>
      </c>
    </row>
    <row r="13">
      <c r="D13" s="8" t="inlineStr">
        <is>
          <t>Recon: Total Revenue</t>
        </is>
      </c>
      <c r="G13" s="31">
        <f>IF(_reported!G9="","",G12-_reported!G9)</f>
        <v/>
      </c>
      <c r="H13" s="31">
        <f>IF(_reported!H9="","",H12-_reported!H9)</f>
        <v/>
      </c>
      <c r="I13" s="31">
        <f>IF(_reported!I9="","",I12-_reported!I9)</f>
        <v/>
      </c>
      <c r="J13" s="31">
        <f>IF(_reported!J9="","",J12-_reported!J9)</f>
        <v/>
      </c>
      <c r="K13" s="31">
        <f>IF(_reported!K9="","",K12-_reported!K9)</f>
        <v/>
      </c>
      <c r="L13" s="31">
        <f>IF(_reported!L9="","",L12-_reported!L9)</f>
        <v/>
      </c>
      <c r="M13" s="31">
        <f>IF(_reported!M9="","",M12-_reported!M9)</f>
        <v/>
      </c>
      <c r="N13" s="31">
        <f>IF(_reported!N9="","",N12-_reported!N9)</f>
        <v/>
      </c>
      <c r="O13" s="31">
        <f>IF(_reported!O9="","",O12-_reported!O9)</f>
        <v/>
      </c>
      <c r="P13" s="31">
        <f>IF(_reported!P9="","",P12-_reported!P9)</f>
        <v/>
      </c>
      <c r="Q13" s="31">
        <f>IF(_reported!Q9="","",Q12-_reported!Q9)</f>
        <v/>
      </c>
      <c r="R13" s="31">
        <f>IF(_reported!R9="","",R12-_reported!R9)</f>
        <v/>
      </c>
      <c r="S13" s="31">
        <f>IF(_reported!S9="","",S12-_reported!S9)</f>
        <v/>
      </c>
      <c r="T13" s="31">
        <f>IF(_reported!T9="","",T12-_reported!T9)</f>
        <v/>
      </c>
      <c r="U13" s="31">
        <f>IF(_reported!U9="","",U12-_reported!U9)</f>
        <v/>
      </c>
      <c r="V13" s="31">
        <f>IF(_reported!V9="","",V12-_reported!V9)</f>
        <v/>
      </c>
      <c r="W13" s="31">
        <f>IF(_reported!W9="","",W12-_reported!W9)</f>
        <v/>
      </c>
      <c r="X13" s="31">
        <f>IF(_reported!X9="","",X12-_reported!X9)</f>
        <v/>
      </c>
      <c r="Y13" s="31">
        <f>IF(_reported!Y9="","",Y12-_reported!Y9)</f>
        <v/>
      </c>
      <c r="Z13" s="31">
        <f>IF(_reported!Z9="","",Z12-_reported!Z9)</f>
        <v/>
      </c>
      <c r="AA13" s="31">
        <f>IF(_reported!AA9="","",AA12-_reported!AA9)</f>
        <v/>
      </c>
      <c r="AB13" s="31">
        <f>IF(_reported!AB9="","",AB12-_reported!AB9)</f>
        <v/>
      </c>
      <c r="AC13" s="31">
        <f>IF(_reported!AC9="","",AC12-_reported!AC9)</f>
        <v/>
      </c>
      <c r="AD13" s="31">
        <f>IF(_reported!AD9="","",AD12-_reported!AD9)</f>
        <v/>
      </c>
      <c r="AF13" s="31">
        <f>IF(_reported!AF9="","",AF12-_reported!AF9)</f>
        <v/>
      </c>
      <c r="AG13" s="31">
        <f>IF(_reported!AG9="","",AG12-_reported!AG9)</f>
        <v/>
      </c>
      <c r="AH13" s="31">
        <f>IF(_reported!AH9="","",AH12-_reported!AH9)</f>
        <v/>
      </c>
      <c r="AI13" s="31">
        <f>IF(_reported!AI9="","",AI12-_reported!AI9)</f>
        <v/>
      </c>
      <c r="AJ13" s="31">
        <f>IF(_reported!AJ9="","",AJ12-_reported!AJ9)</f>
        <v/>
      </c>
      <c r="AK13" s="31">
        <f>IF(_reported!AK9="","",AK12-_reported!AK9)</f>
        <v/>
      </c>
      <c r="AL13" s="31">
        <f>IF(_reported!AL9="","",AL12-_reported!AL9)</f>
        <v/>
      </c>
      <c r="AM13" s="31">
        <f>IF(_reported!AM9="","",AM12-_reported!AM9)</f>
        <v/>
      </c>
      <c r="AN13" s="31">
        <f>IF(_reported!AN9="","",AN12-_reported!AN9)</f>
        <v/>
      </c>
      <c r="AO13" s="31">
        <f>IF(_reported!AO9="","",AO12-_reported!AO9)</f>
        <v/>
      </c>
    </row>
    <row r="15">
      <c r="C15" s="12" t="inlineStr">
        <is>
          <t>Less: Cost of Service</t>
        </is>
      </c>
      <c r="G15" s="27" t="n">
        <v>-1590.194</v>
      </c>
      <c r="H15" s="27" t="n">
        <v>-1670.582</v>
      </c>
      <c r="I15" s="27" t="n">
        <v>-1524.644</v>
      </c>
      <c r="J15" s="27" t="n">
        <v>-1414.694</v>
      </c>
      <c r="K15" s="27" t="n">
        <v>-1424.191</v>
      </c>
      <c r="L15" s="27" t="n">
        <v>-1581.061</v>
      </c>
      <c r="M15" s="27" t="n">
        <v>-1782.578</v>
      </c>
      <c r="N15" s="27" t="n">
        <v>-1871.031</v>
      </c>
      <c r="O15" s="27" t="n">
        <v>-1904.316</v>
      </c>
      <c r="P15" s="27" t="n">
        <v>-2083.331</v>
      </c>
      <c r="Q15" s="27" t="n">
        <v>-2305.709</v>
      </c>
      <c r="R15" s="27" t="n">
        <v>-2231.118</v>
      </c>
      <c r="S15" s="27" t="n">
        <v>-2417.66</v>
      </c>
      <c r="T15" s="27" t="n">
        <v>-2894.778</v>
      </c>
      <c r="U15" s="27" t="n">
        <v>-3268.483</v>
      </c>
      <c r="V15" s="27" t="n">
        <v>-3364.865</v>
      </c>
      <c r="W15" s="28">
        <f>-W10*W190</f>
        <v/>
      </c>
      <c r="X15" s="28">
        <f>-X10*X190</f>
        <v/>
      </c>
      <c r="Y15" s="28">
        <f>-Y10*Y190</f>
        <v/>
      </c>
      <c r="Z15" s="28">
        <f>-Z10*Z190</f>
        <v/>
      </c>
      <c r="AA15" s="28">
        <f>-AA10*AA190</f>
        <v/>
      </c>
      <c r="AB15" s="28">
        <f>-AB10*AB190</f>
        <v/>
      </c>
      <c r="AC15" s="28">
        <f>-AC10*AC190</f>
        <v/>
      </c>
      <c r="AD15" s="28">
        <f>-AD10*AD190</f>
        <v/>
      </c>
      <c r="AF15" s="27" t="n">
        <v>-5055.908</v>
      </c>
      <c r="AG15" s="27" t="n">
        <v>-6271.082</v>
      </c>
      <c r="AH15" s="27" t="n">
        <v>-6202.524</v>
      </c>
      <c r="AI15" s="27" t="n">
        <v>-8164.387</v>
      </c>
      <c r="AJ15" s="27" t="n">
        <v>-10812.039</v>
      </c>
      <c r="AK15" s="28">
        <f>V15+W15+X15+Y15</f>
        <v/>
      </c>
      <c r="AL15" s="28">
        <f>Z15+AA15+AB15+AC15</f>
        <v/>
      </c>
      <c r="AM15" s="28">
        <f>-AM10*AM190</f>
        <v/>
      </c>
      <c r="AN15" s="28">
        <f>-AN10*AN190</f>
        <v/>
      </c>
      <c r="AO15" s="28">
        <f>-AO10*AO190</f>
        <v/>
      </c>
    </row>
    <row r="16">
      <c r="C16" s="12" t="inlineStr">
        <is>
          <t>Less: Cost of Goods Sold</t>
        </is>
      </c>
      <c r="G16" s="27" t="n">
        <v>-262.187</v>
      </c>
      <c r="H16" s="27" t="n">
        <v>-257.651</v>
      </c>
      <c r="I16" s="27" t="n">
        <v>-229.627</v>
      </c>
      <c r="J16" s="27" t="n">
        <v>-209.72</v>
      </c>
      <c r="K16" s="27" t="n">
        <v>-220.591</v>
      </c>
      <c r="L16" s="27" t="n">
        <v>-287.815</v>
      </c>
      <c r="M16" s="27" t="n">
        <v>-309.263</v>
      </c>
      <c r="N16" s="27" t="n">
        <v>-309.548</v>
      </c>
      <c r="O16" s="27" t="n">
        <v>-317.735</v>
      </c>
      <c r="P16" s="27" t="n">
        <v>-383.841</v>
      </c>
      <c r="Q16" s="27" t="n">
        <v>-439.267</v>
      </c>
      <c r="R16" s="27" t="n">
        <v>-373.789</v>
      </c>
      <c r="S16" s="27" t="n">
        <v>-432.007</v>
      </c>
      <c r="T16" s="27" t="n">
        <v>-491.892</v>
      </c>
      <c r="U16" s="27" t="n">
        <v>-585.005</v>
      </c>
      <c r="V16" s="27" t="n">
        <v>-587.042</v>
      </c>
      <c r="W16" s="28">
        <f>-W11*W191</f>
        <v/>
      </c>
      <c r="X16" s="28">
        <f>-X11*X191</f>
        <v/>
      </c>
      <c r="Y16" s="28">
        <f>-Y11*Y191</f>
        <v/>
      </c>
      <c r="Z16" s="28">
        <f>-Z11*Z191</f>
        <v/>
      </c>
      <c r="AA16" s="28">
        <f>-AA11*AA191</f>
        <v/>
      </c>
      <c r="AB16" s="28">
        <f>-AB11*AB191</f>
        <v/>
      </c>
      <c r="AC16" s="28">
        <f>-AC11*AC191</f>
        <v/>
      </c>
      <c r="AD16" s="28">
        <f>-AD11*AD191</f>
        <v/>
      </c>
      <c r="AF16" s="27" t="n">
        <v>-1003.547</v>
      </c>
      <c r="AG16" s="27" t="n">
        <v>-993.346</v>
      </c>
      <c r="AH16" s="27" t="n">
        <v>-1027.389</v>
      </c>
      <c r="AI16" s="27" t="n">
        <v>-1450.391</v>
      </c>
      <c r="AJ16" s="27" t="n">
        <v>-1882.693</v>
      </c>
      <c r="AK16" s="28">
        <f>V16+W16+X16+Y16</f>
        <v/>
      </c>
      <c r="AL16" s="28">
        <f>Z16+AA16+AB16+AC16</f>
        <v/>
      </c>
      <c r="AM16" s="28">
        <f>-AM11*AM191</f>
        <v/>
      </c>
      <c r="AN16" s="28">
        <f>-AN11*AN191</f>
        <v/>
      </c>
      <c r="AO16" s="28">
        <f>-AO11*AO191</f>
        <v/>
      </c>
    </row>
    <row r="17">
      <c r="B17" s="2" t="inlineStr">
        <is>
          <t>Total Cost of Revenue</t>
        </is>
      </c>
      <c r="G17" s="29">
        <f>G15+G16</f>
        <v/>
      </c>
      <c r="H17" s="29">
        <f>H15+H16</f>
        <v/>
      </c>
      <c r="I17" s="29">
        <f>I15+I16</f>
        <v/>
      </c>
      <c r="J17" s="29">
        <f>J15+J16</f>
        <v/>
      </c>
      <c r="K17" s="29">
        <f>K15+K16</f>
        <v/>
      </c>
      <c r="L17" s="29">
        <f>L15+L16</f>
        <v/>
      </c>
      <c r="M17" s="29">
        <f>M15+M16</f>
        <v/>
      </c>
      <c r="N17" s="29">
        <f>N15+N16</f>
        <v/>
      </c>
      <c r="O17" s="29">
        <f>O15+O16</f>
        <v/>
      </c>
      <c r="P17" s="29">
        <f>P15+P16</f>
        <v/>
      </c>
      <c r="Q17" s="29">
        <f>Q15+Q16</f>
        <v/>
      </c>
      <c r="R17" s="29">
        <f>R15+R16</f>
        <v/>
      </c>
      <c r="S17" s="29">
        <f>S15+S16</f>
        <v/>
      </c>
      <c r="T17" s="29">
        <f>T15+T16</f>
        <v/>
      </c>
      <c r="U17" s="29">
        <f>U15+U16</f>
        <v/>
      </c>
      <c r="V17" s="29">
        <f>V15+V16</f>
        <v/>
      </c>
      <c r="W17" s="29">
        <f>W15+W16</f>
        <v/>
      </c>
      <c r="X17" s="29">
        <f>X15+X16</f>
        <v/>
      </c>
      <c r="Y17" s="29">
        <f>Y15+Y16</f>
        <v/>
      </c>
      <c r="Z17" s="29">
        <f>Z15+Z16</f>
        <v/>
      </c>
      <c r="AA17" s="29">
        <f>AA15+AA16</f>
        <v/>
      </c>
      <c r="AB17" s="29">
        <f>AB15+AB16</f>
        <v/>
      </c>
      <c r="AC17" s="29">
        <f>AC15+AC16</f>
        <v/>
      </c>
      <c r="AD17" s="29">
        <f>AD15+AD16</f>
        <v/>
      </c>
      <c r="AF17" s="29">
        <f>AF15+AF16</f>
        <v/>
      </c>
      <c r="AG17" s="29">
        <f>AG15+AG16</f>
        <v/>
      </c>
      <c r="AH17" s="29">
        <f>AH15+AH16</f>
        <v/>
      </c>
      <c r="AI17" s="29">
        <f>AI15+AI16</f>
        <v/>
      </c>
      <c r="AJ17" s="29">
        <f>AJ15+AJ16</f>
        <v/>
      </c>
      <c r="AK17" s="30">
        <f>V17+W17+X17+Y17</f>
        <v/>
      </c>
      <c r="AL17" s="30">
        <f>Z17+AA17+AB17+AC17</f>
        <v/>
      </c>
      <c r="AM17" s="29">
        <f>AM15+AM16</f>
        <v/>
      </c>
      <c r="AN17" s="29">
        <f>AN15+AN16</f>
        <v/>
      </c>
      <c r="AO17" s="29">
        <f>AO15+AO16</f>
        <v/>
      </c>
    </row>
    <row r="18">
      <c r="D18" s="8" t="inlineStr">
        <is>
          <t>Recon: Cost of Revenue</t>
        </is>
      </c>
      <c r="G18" s="31">
        <f>IF(_reported!G10="","",G17-_reported!G10)</f>
        <v/>
      </c>
      <c r="H18" s="31">
        <f>IF(_reported!H10="","",H17-_reported!H10)</f>
        <v/>
      </c>
      <c r="I18" s="31">
        <f>IF(_reported!I10="","",I17-_reported!I10)</f>
        <v/>
      </c>
      <c r="J18" s="31">
        <f>IF(_reported!J10="","",J17-_reported!J10)</f>
        <v/>
      </c>
      <c r="K18" s="31">
        <f>IF(_reported!K10="","",K17-_reported!K10)</f>
        <v/>
      </c>
      <c r="L18" s="31">
        <f>IF(_reported!L10="","",L17-_reported!L10)</f>
        <v/>
      </c>
      <c r="M18" s="31">
        <f>IF(_reported!M10="","",M17-_reported!M10)</f>
        <v/>
      </c>
      <c r="N18" s="31">
        <f>IF(_reported!N10="","",N17-_reported!N10)</f>
        <v/>
      </c>
      <c r="O18" s="31">
        <f>IF(_reported!O10="","",O17-_reported!O10)</f>
        <v/>
      </c>
      <c r="P18" s="31">
        <f>IF(_reported!P10="","",P17-_reported!P10)</f>
        <v/>
      </c>
      <c r="Q18" s="31">
        <f>IF(_reported!Q10="","",Q17-_reported!Q10)</f>
        <v/>
      </c>
      <c r="R18" s="31">
        <f>IF(_reported!R10="","",R17-_reported!R10)</f>
        <v/>
      </c>
      <c r="S18" s="31">
        <f>IF(_reported!S10="","",S17-_reported!S10)</f>
        <v/>
      </c>
      <c r="T18" s="31">
        <f>IF(_reported!T10="","",T17-_reported!T10)</f>
        <v/>
      </c>
      <c r="U18" s="31">
        <f>IF(_reported!U10="","",U17-_reported!U10)</f>
        <v/>
      </c>
      <c r="V18" s="31">
        <f>IF(_reported!V10="","",V17-_reported!V10)</f>
        <v/>
      </c>
      <c r="W18" s="31">
        <f>IF(_reported!W10="","",W17-_reported!W10)</f>
        <v/>
      </c>
      <c r="X18" s="31">
        <f>IF(_reported!X10="","",X17-_reported!X10)</f>
        <v/>
      </c>
      <c r="Y18" s="31">
        <f>IF(_reported!Y10="","",Y17-_reported!Y10)</f>
        <v/>
      </c>
      <c r="Z18" s="31">
        <f>IF(_reported!Z10="","",Z17-_reported!Z10)</f>
        <v/>
      </c>
      <c r="AA18" s="31">
        <f>IF(_reported!AA10="","",AA17-_reported!AA10)</f>
        <v/>
      </c>
      <c r="AB18" s="31">
        <f>IF(_reported!AB10="","",AB17-_reported!AB10)</f>
        <v/>
      </c>
      <c r="AC18" s="31">
        <f>IF(_reported!AC10="","",AC17-_reported!AC10)</f>
        <v/>
      </c>
      <c r="AD18" s="31">
        <f>IF(_reported!AD10="","",AD17-_reported!AD10)</f>
        <v/>
      </c>
      <c r="AF18" s="31">
        <f>IF(_reported!AF10="","",AF17-_reported!AF10)</f>
        <v/>
      </c>
      <c r="AG18" s="31">
        <f>IF(_reported!AG10="","",AG17-_reported!AG10)</f>
        <v/>
      </c>
      <c r="AH18" s="31">
        <f>IF(_reported!AH10="","",AH17-_reported!AH10)</f>
        <v/>
      </c>
      <c r="AI18" s="31">
        <f>IF(_reported!AI10="","",AI17-_reported!AI10)</f>
        <v/>
      </c>
      <c r="AJ18" s="31">
        <f>IF(_reported!AJ10="","",AJ17-_reported!AJ10)</f>
        <v/>
      </c>
      <c r="AK18" s="31">
        <f>IF(_reported!AK10="","",AK17-_reported!AK10)</f>
        <v/>
      </c>
      <c r="AL18" s="31">
        <f>IF(_reported!AL10="","",AL17-_reported!AL10)</f>
        <v/>
      </c>
      <c r="AM18" s="31">
        <f>IF(_reported!AM10="","",AM17-_reported!AM10)</f>
        <v/>
      </c>
      <c r="AN18" s="31">
        <f>IF(_reported!AN10="","",AN17-_reported!AN10)</f>
        <v/>
      </c>
      <c r="AO18" s="31">
        <f>IF(_reported!AO10="","",AO17-_reported!AO10)</f>
        <v/>
      </c>
    </row>
    <row r="20">
      <c r="B20" s="2" t="inlineStr">
        <is>
          <t>Gross Profit</t>
        </is>
      </c>
      <c r="G20" s="29">
        <f>G12+G17</f>
        <v/>
      </c>
      <c r="H20" s="29">
        <f>H12+H17</f>
        <v/>
      </c>
      <c r="I20" s="29">
        <f>I12+I17</f>
        <v/>
      </c>
      <c r="J20" s="29">
        <f>J12+J17</f>
        <v/>
      </c>
      <c r="K20" s="29">
        <f>K12+K17</f>
        <v/>
      </c>
      <c r="L20" s="29">
        <f>L12+L17</f>
        <v/>
      </c>
      <c r="M20" s="29">
        <f>M12+M17</f>
        <v/>
      </c>
      <c r="N20" s="29">
        <f>N12+N17</f>
        <v/>
      </c>
      <c r="O20" s="29">
        <f>O12+O17</f>
        <v/>
      </c>
      <c r="P20" s="29">
        <f>P12+P17</f>
        <v/>
      </c>
      <c r="Q20" s="29">
        <f>Q12+Q17</f>
        <v/>
      </c>
      <c r="R20" s="29">
        <f>R12+R17</f>
        <v/>
      </c>
      <c r="S20" s="29">
        <f>S12+S17</f>
        <v/>
      </c>
      <c r="T20" s="29">
        <f>T12+T17</f>
        <v/>
      </c>
      <c r="U20" s="29">
        <f>U12+U17</f>
        <v/>
      </c>
      <c r="V20" s="29">
        <f>V12+V17</f>
        <v/>
      </c>
      <c r="W20" s="29">
        <f>W12+W17</f>
        <v/>
      </c>
      <c r="X20" s="29">
        <f>X12+X17</f>
        <v/>
      </c>
      <c r="Y20" s="29">
        <f>Y12+Y17</f>
        <v/>
      </c>
      <c r="Z20" s="29">
        <f>Z12+Z17</f>
        <v/>
      </c>
      <c r="AA20" s="29">
        <f>AA12+AA17</f>
        <v/>
      </c>
      <c r="AB20" s="29">
        <f>AB12+AB17</f>
        <v/>
      </c>
      <c r="AC20" s="29">
        <f>AC12+AC17</f>
        <v/>
      </c>
      <c r="AD20" s="29">
        <f>AD12+AD17</f>
        <v/>
      </c>
      <c r="AF20" s="29">
        <f>AF12+AF17</f>
        <v/>
      </c>
      <c r="AG20" s="29">
        <f>AG12+AG17</f>
        <v/>
      </c>
      <c r="AH20" s="29">
        <f>AH12+AH17</f>
        <v/>
      </c>
      <c r="AI20" s="29">
        <f>AI12+AI17</f>
        <v/>
      </c>
      <c r="AJ20" s="29">
        <f>AJ12+AJ17</f>
        <v/>
      </c>
      <c r="AK20" s="30">
        <f>V20+W20+X20+Y20</f>
        <v/>
      </c>
      <c r="AL20" s="30">
        <f>Z20+AA20+AB20+AC20</f>
        <v/>
      </c>
      <c r="AM20" s="29">
        <f>AM12+AM17</f>
        <v/>
      </c>
      <c r="AN20" s="29">
        <f>AN12+AN17</f>
        <v/>
      </c>
      <c r="AO20" s="29">
        <f>AO12+AO17</f>
        <v/>
      </c>
    </row>
    <row r="21">
      <c r="D21" s="8" t="inlineStr">
        <is>
          <t>Recon: Gross Profit</t>
        </is>
      </c>
      <c r="G21" s="31">
        <f>IF(_reported!G11="","",G20-_reported!G11)</f>
        <v/>
      </c>
      <c r="H21" s="31">
        <f>IF(_reported!H11="","",H20-_reported!H11)</f>
        <v/>
      </c>
      <c r="I21" s="31">
        <f>IF(_reported!I11="","",I20-_reported!I11)</f>
        <v/>
      </c>
      <c r="J21" s="31">
        <f>IF(_reported!J11="","",J20-_reported!J11)</f>
        <v/>
      </c>
      <c r="K21" s="31">
        <f>IF(_reported!K11="","",K20-_reported!K11)</f>
        <v/>
      </c>
      <c r="L21" s="31">
        <f>IF(_reported!L11="","",L20-_reported!L11)</f>
        <v/>
      </c>
      <c r="M21" s="31">
        <f>IF(_reported!M11="","",M20-_reported!M11)</f>
        <v/>
      </c>
      <c r="N21" s="31">
        <f>IF(_reported!N11="","",N20-_reported!N11)</f>
        <v/>
      </c>
      <c r="O21" s="31">
        <f>IF(_reported!O11="","",O20-_reported!O11)</f>
        <v/>
      </c>
      <c r="P21" s="31">
        <f>IF(_reported!P11="","",P20-_reported!P11)</f>
        <v/>
      </c>
      <c r="Q21" s="31">
        <f>IF(_reported!Q11="","",Q20-_reported!Q11)</f>
        <v/>
      </c>
      <c r="R21" s="31">
        <f>IF(_reported!R11="","",R20-_reported!R11)</f>
        <v/>
      </c>
      <c r="S21" s="31">
        <f>IF(_reported!S11="","",S20-_reported!S11)</f>
        <v/>
      </c>
      <c r="T21" s="31">
        <f>IF(_reported!T11="","",T20-_reported!T11)</f>
        <v/>
      </c>
      <c r="U21" s="31">
        <f>IF(_reported!U11="","",U20-_reported!U11)</f>
        <v/>
      </c>
      <c r="V21" s="31">
        <f>IF(_reported!V11="","",V20-_reported!V11)</f>
        <v/>
      </c>
      <c r="W21" s="31">
        <f>IF(_reported!W11="","",W20-_reported!W11)</f>
        <v/>
      </c>
      <c r="X21" s="31">
        <f>IF(_reported!X11="","",X20-_reported!X11)</f>
        <v/>
      </c>
      <c r="Y21" s="31">
        <f>IF(_reported!Y11="","",Y20-_reported!Y11)</f>
        <v/>
      </c>
      <c r="Z21" s="31">
        <f>IF(_reported!Z11="","",Z20-_reported!Z11)</f>
        <v/>
      </c>
      <c r="AA21" s="31">
        <f>IF(_reported!AA11="","",AA20-_reported!AA11)</f>
        <v/>
      </c>
      <c r="AB21" s="31">
        <f>IF(_reported!AB11="","",AB20-_reported!AB11)</f>
        <v/>
      </c>
      <c r="AC21" s="31">
        <f>IF(_reported!AC11="","",AC20-_reported!AC11)</f>
        <v/>
      </c>
      <c r="AD21" s="31">
        <f>IF(_reported!AD11="","",AD20-_reported!AD11)</f>
        <v/>
      </c>
      <c r="AF21" s="31">
        <f>IF(_reported!AF11="","",AF20-_reported!AF11)</f>
        <v/>
      </c>
      <c r="AG21" s="31">
        <f>IF(_reported!AG11="","",AG20-_reported!AG11)</f>
        <v/>
      </c>
      <c r="AH21" s="31">
        <f>IF(_reported!AH11="","",AH20-_reported!AH11)</f>
        <v/>
      </c>
      <c r="AI21" s="31">
        <f>IF(_reported!AI11="","",AI20-_reported!AI11)</f>
        <v/>
      </c>
      <c r="AJ21" s="31">
        <f>IF(_reported!AJ11="","",AJ20-_reported!AJ11)</f>
        <v/>
      </c>
      <c r="AK21" s="31">
        <f>IF(_reported!AK11="","",AK20-_reported!AK11)</f>
        <v/>
      </c>
      <c r="AL21" s="31">
        <f>IF(_reported!AL11="","",AL20-_reported!AL11)</f>
        <v/>
      </c>
      <c r="AM21" s="31">
        <f>IF(_reported!AM11="","",AM20-_reported!AM11)</f>
        <v/>
      </c>
      <c r="AN21" s="31">
        <f>IF(_reported!AN11="","",AN20-_reported!AN11)</f>
        <v/>
      </c>
      <c r="AO21" s="31">
        <f>IF(_reported!AO11="","",AO20-_reported!AO11)</f>
        <v/>
      </c>
    </row>
    <row r="23">
      <c r="C23" s="12" t="inlineStr">
        <is>
          <t>Less: Sales and Marketing</t>
        </is>
      </c>
      <c r="G23" s="27" t="n">
        <v>-973.7670000000001</v>
      </c>
      <c r="H23" s="27" t="n">
        <v>-816.662</v>
      </c>
      <c r="I23" s="27" t="n">
        <v>-473.62</v>
      </c>
      <c r="J23" s="27" t="n">
        <v>-400.143</v>
      </c>
      <c r="K23" s="27" t="n">
        <v>-493.601</v>
      </c>
      <c r="L23" s="27" t="n">
        <v>-918.046</v>
      </c>
      <c r="M23" s="27" t="n">
        <v>-967.433</v>
      </c>
      <c r="N23" s="27" t="n">
        <v>-769.635</v>
      </c>
      <c r="O23" s="27" t="n">
        <v>-774.768</v>
      </c>
      <c r="P23" s="27" t="n">
        <v>-878.557</v>
      </c>
      <c r="Q23" s="27" t="n">
        <v>-1049.726</v>
      </c>
      <c r="R23" s="27" t="n">
        <v>-929.699</v>
      </c>
      <c r="S23" s="27" t="n">
        <v>-1009.495</v>
      </c>
      <c r="T23" s="27" t="n">
        <v>-1150.299</v>
      </c>
      <c r="U23" s="27" t="n">
        <v>-1402.71</v>
      </c>
      <c r="V23" s="27" t="n">
        <v>-1414.192</v>
      </c>
      <c r="W23" s="28">
        <f>-W12*W192</f>
        <v/>
      </c>
      <c r="X23" s="28">
        <f>-X12*X192</f>
        <v/>
      </c>
      <c r="Y23" s="28">
        <f>-Y12*Y192</f>
        <v/>
      </c>
      <c r="Z23" s="28">
        <f>-Z12*Z192</f>
        <v/>
      </c>
      <c r="AA23" s="28">
        <f>-AA12*AA192</f>
        <v/>
      </c>
      <c r="AB23" s="28">
        <f>-AB12*AB192</f>
        <v/>
      </c>
      <c r="AC23" s="28">
        <f>-AC12*AC192</f>
        <v/>
      </c>
      <c r="AD23" s="28">
        <f>-AD12*AD192</f>
        <v/>
      </c>
      <c r="AF23" s="27" t="n">
        <v>-3829.743</v>
      </c>
      <c r="AG23" s="27" t="n">
        <v>-3269.223</v>
      </c>
      <c r="AH23" s="27" t="n">
        <v>-2779.223</v>
      </c>
      <c r="AI23" s="27" t="n">
        <v>-3472.686</v>
      </c>
      <c r="AJ23" s="27" t="n">
        <v>-4492.203</v>
      </c>
      <c r="AK23" s="28">
        <f>V23+W23+X23+Y23</f>
        <v/>
      </c>
      <c r="AL23" s="28">
        <f>Z23+AA23+AB23+AC23</f>
        <v/>
      </c>
      <c r="AM23" s="28">
        <f>-AM12*AM192</f>
        <v/>
      </c>
      <c r="AN23" s="28">
        <f>-AN12*AN192</f>
        <v/>
      </c>
      <c r="AO23" s="28">
        <f>-AO12*AO192</f>
        <v/>
      </c>
    </row>
    <row r="24">
      <c r="C24" s="12" t="inlineStr">
        <is>
          <t>Less: General and Administrative</t>
        </is>
      </c>
      <c r="G24" s="27" t="n">
        <v>-364.447</v>
      </c>
      <c r="H24" s="27" t="n">
        <v>-405.177</v>
      </c>
      <c r="I24" s="27" t="n">
        <v>-352.321</v>
      </c>
      <c r="J24" s="27" t="n">
        <v>-333.377</v>
      </c>
      <c r="K24" s="27" t="n">
        <v>-295.169</v>
      </c>
      <c r="L24" s="27" t="n">
        <v>-273.575</v>
      </c>
      <c r="M24" s="27" t="n">
        <v>-232.603</v>
      </c>
      <c r="N24" s="27" t="n">
        <v>-290.854</v>
      </c>
      <c r="O24" s="27" t="n">
        <v>-303.838</v>
      </c>
      <c r="P24" s="27" t="n">
        <v>-306.755</v>
      </c>
      <c r="Q24" s="27" t="n">
        <v>-366.259</v>
      </c>
      <c r="R24" s="27" t="n">
        <v>-307.189</v>
      </c>
      <c r="S24" s="27" t="n">
        <v>-323.342</v>
      </c>
      <c r="T24" s="27" t="n">
        <v>-340.027</v>
      </c>
      <c r="U24" s="27" t="n">
        <v>-387.233</v>
      </c>
      <c r="V24" s="27" t="n">
        <v>-403.83</v>
      </c>
      <c r="W24" s="28">
        <f>-W12*W193</f>
        <v/>
      </c>
      <c r="X24" s="28">
        <f>-X12*X193</f>
        <v/>
      </c>
      <c r="Y24" s="28">
        <f>-Y12*Y193</f>
        <v/>
      </c>
      <c r="Z24" s="28">
        <f>-Z12*Z193</f>
        <v/>
      </c>
      <c r="AA24" s="28">
        <f>-AA12*AA193</f>
        <v/>
      </c>
      <c r="AB24" s="28">
        <f>-AB12*AB193</f>
        <v/>
      </c>
      <c r="AC24" s="28">
        <f>-AC12*AC193</f>
        <v/>
      </c>
      <c r="AD24" s="28">
        <f>-AD12*AD193</f>
        <v/>
      </c>
      <c r="AF24" s="27" t="n">
        <v>-987.8680000000001</v>
      </c>
      <c r="AG24" s="27" t="n">
        <v>-1437.612</v>
      </c>
      <c r="AH24" s="27" t="n">
        <v>-1134.724</v>
      </c>
      <c r="AI24" s="27" t="n">
        <v>-1267.706</v>
      </c>
      <c r="AJ24" s="27" t="n">
        <v>-1357.791</v>
      </c>
      <c r="AK24" s="28">
        <f>V24+W24+X24+Y24</f>
        <v/>
      </c>
      <c r="AL24" s="28">
        <f>Z24+AA24+AB24+AC24</f>
        <v/>
      </c>
      <c r="AM24" s="28">
        <f>-AM12*AM193</f>
        <v/>
      </c>
      <c r="AN24" s="28">
        <f>-AN12*AN193</f>
        <v/>
      </c>
      <c r="AO24" s="28">
        <f>-AO12*AO193</f>
        <v/>
      </c>
    </row>
    <row r="25">
      <c r="C25" s="12" t="inlineStr">
        <is>
          <t>Less: Research and Development</t>
        </is>
      </c>
      <c r="G25" s="27" t="n">
        <v>-370.926</v>
      </c>
      <c r="H25" s="27" t="n">
        <v>-420.972</v>
      </c>
      <c r="I25" s="27" t="n">
        <v>-244.195</v>
      </c>
      <c r="J25" s="27" t="n">
        <v>-320.512</v>
      </c>
      <c r="K25" s="27" t="n">
        <v>-283.297</v>
      </c>
      <c r="L25" s="27" t="n">
        <v>-280.511</v>
      </c>
      <c r="M25" s="27" t="n">
        <v>-279.806</v>
      </c>
      <c r="N25" s="27" t="n">
        <v>-304.379</v>
      </c>
      <c r="O25" s="27" t="n">
        <v>-298.465</v>
      </c>
      <c r="P25" s="27" t="n">
        <v>-301.99</v>
      </c>
      <c r="Q25" s="27" t="n">
        <v>-301.216</v>
      </c>
      <c r="R25" s="27" t="n">
        <v>-295.858</v>
      </c>
      <c r="S25" s="27" t="n">
        <v>-297.428</v>
      </c>
      <c r="T25" s="27" t="n">
        <v>-286.275</v>
      </c>
      <c r="U25" s="27" t="n">
        <v>-277.588</v>
      </c>
      <c r="V25" s="27" t="n">
        <v>-296.669</v>
      </c>
      <c r="W25" s="28">
        <f>-W12*W194</f>
        <v/>
      </c>
      <c r="X25" s="28">
        <f>-X12*X194</f>
        <v/>
      </c>
      <c r="Y25" s="28">
        <f>-Y12*Y194</f>
        <v/>
      </c>
      <c r="Z25" s="28">
        <f>-Z12*Z194</f>
        <v/>
      </c>
      <c r="AA25" s="28">
        <f>-AA12*AA194</f>
        <v/>
      </c>
      <c r="AB25" s="28">
        <f>-AB12*AB194</f>
        <v/>
      </c>
      <c r="AC25" s="28">
        <f>-AC12*AC194</f>
        <v/>
      </c>
      <c r="AD25" s="28">
        <f>-AD12*AD194</f>
        <v/>
      </c>
      <c r="AF25" s="27" t="n">
        <v>-831.703</v>
      </c>
      <c r="AG25" s="27" t="n">
        <v>-1376.501</v>
      </c>
      <c r="AH25" s="27" t="n">
        <v>-1164.126</v>
      </c>
      <c r="AI25" s="27" t="n">
        <v>-1206.05</v>
      </c>
      <c r="AJ25" s="27" t="n">
        <v>-1157.149</v>
      </c>
      <c r="AK25" s="28">
        <f>V25+W25+X25+Y25</f>
        <v/>
      </c>
      <c r="AL25" s="28">
        <f>Z25+AA25+AB25+AC25</f>
        <v/>
      </c>
      <c r="AM25" s="28">
        <f>-AM12*AM194</f>
        <v/>
      </c>
      <c r="AN25" s="28">
        <f>-AN12*AN194</f>
        <v/>
      </c>
      <c r="AO25" s="28">
        <f>-AO12*AO194</f>
        <v/>
      </c>
    </row>
    <row r="26">
      <c r="C26" s="12" t="inlineStr">
        <is>
          <t>Less: Provision for Credit Losses</t>
        </is>
      </c>
      <c r="G26" s="27" t="n">
        <v>-111.598</v>
      </c>
      <c r="H26" s="27" t="n">
        <v>-146.523</v>
      </c>
      <c r="I26" s="27" t="n">
        <v>-175.103</v>
      </c>
      <c r="J26" s="27" t="n">
        <v>-177.439</v>
      </c>
      <c r="K26" s="27" t="n">
        <v>-153.001</v>
      </c>
      <c r="L26" s="27" t="n">
        <v>-143.514</v>
      </c>
      <c r="M26" s="27" t="n">
        <v>-159.988</v>
      </c>
      <c r="N26" s="27" t="n">
        <v>-161.767</v>
      </c>
      <c r="O26" s="27" t="n">
        <v>-167.415</v>
      </c>
      <c r="P26" s="27" t="n">
        <v>-211.991</v>
      </c>
      <c r="Q26" s="27" t="n">
        <v>-235.764</v>
      </c>
      <c r="R26" s="27" t="n">
        <v>-281.944</v>
      </c>
      <c r="S26" s="27" t="n">
        <v>-323.729</v>
      </c>
      <c r="T26" s="27" t="n">
        <v>-373.825</v>
      </c>
      <c r="U26" s="27" t="n">
        <v>-393.118</v>
      </c>
      <c r="V26" s="27" t="n">
        <v>-465.504</v>
      </c>
      <c r="W26" s="28">
        <f>-W12*W195</f>
        <v/>
      </c>
      <c r="X26" s="28">
        <f>-X12*X195</f>
        <v/>
      </c>
      <c r="Y26" s="28">
        <f>-Y12*Y195</f>
        <v/>
      </c>
      <c r="Z26" s="28">
        <f>-Z12*Z195</f>
        <v/>
      </c>
      <c r="AA26" s="28">
        <f>-AA12*AA195</f>
        <v/>
      </c>
      <c r="AB26" s="28">
        <f>-AB12*AB195</f>
        <v/>
      </c>
      <c r="AC26" s="28">
        <f>-AC12*AC195</f>
        <v/>
      </c>
      <c r="AD26" s="28">
        <f>-AD12*AD195</f>
        <v/>
      </c>
      <c r="AF26" s="27" t="n">
        <v>-117.427</v>
      </c>
      <c r="AG26" s="27" t="n">
        <v>-513.6900000000001</v>
      </c>
      <c r="AH26" s="27" t="n">
        <v>-633.942</v>
      </c>
      <c r="AI26" s="27" t="n">
        <v>-776.937</v>
      </c>
      <c r="AJ26" s="27" t="n">
        <v>-1372.616</v>
      </c>
      <c r="AK26" s="28">
        <f>V26+W26+X26+Y26</f>
        <v/>
      </c>
      <c r="AL26" s="28">
        <f>Z26+AA26+AB26+AC26</f>
        <v/>
      </c>
      <c r="AM26" s="28">
        <f>-AM12*AM195</f>
        <v/>
      </c>
      <c r="AN26" s="28">
        <f>-AN12*AN195</f>
        <v/>
      </c>
      <c r="AO26" s="28">
        <f>-AO12*AO195</f>
        <v/>
      </c>
    </row>
    <row r="27">
      <c r="C27" s="12" t="inlineStr">
        <is>
          <t>Other Operating Income/(Expense), Net</t>
        </is>
      </c>
      <c r="G27" s="27" t="n">
        <v>-106.176</v>
      </c>
      <c r="H27" s="27" t="n">
        <v>65.97199999999999</v>
      </c>
      <c r="I27" s="27" t="n">
        <v>-109.21</v>
      </c>
      <c r="J27" s="27" t="n">
        <v>-59.995</v>
      </c>
      <c r="K27" s="27" t="n">
        <v>58.003</v>
      </c>
      <c r="L27" s="27" t="n">
        <v>46.614</v>
      </c>
      <c r="M27" s="27" t="n">
        <v>58.524</v>
      </c>
      <c r="N27" s="27" t="n">
        <v>43.977</v>
      </c>
      <c r="O27" s="27" t="n">
        <v>42.563</v>
      </c>
      <c r="P27" s="27" t="n">
        <v>40.647</v>
      </c>
      <c r="Q27" s="27" t="n">
        <v>53.256</v>
      </c>
      <c r="R27" s="27" t="n">
        <v>34.901</v>
      </c>
      <c r="S27" s="27" t="n">
        <v>31.903</v>
      </c>
      <c r="T27" s="27" t="n">
        <v>27.018</v>
      </c>
      <c r="U27" s="27" t="n">
        <v>27.506</v>
      </c>
      <c r="V27" s="27" t="n">
        <v>27.6</v>
      </c>
      <c r="W27" s="28">
        <f>W12*W196</f>
        <v/>
      </c>
      <c r="X27" s="28">
        <f>X12*X196</f>
        <v/>
      </c>
      <c r="Y27" s="28">
        <f>Y12*Y196</f>
        <v/>
      </c>
      <c r="Z27" s="28">
        <f>Z12*Z196</f>
        <v/>
      </c>
      <c r="AA27" s="28">
        <f>AA12*AA196</f>
        <v/>
      </c>
      <c r="AB27" s="28">
        <f>AB12*AB196</f>
        <v/>
      </c>
      <c r="AC27" s="28">
        <f>AC12*AC196</f>
        <v/>
      </c>
      <c r="AD27" s="28">
        <f>AD12*AD196</f>
        <v/>
      </c>
      <c r="AF27" s="27" t="n">
        <v>287.946</v>
      </c>
      <c r="AG27" s="27" t="n">
        <v>-75.759</v>
      </c>
      <c r="AH27" s="27" t="n">
        <v>103.146</v>
      </c>
      <c r="AI27" s="27" t="n">
        <v>180.443</v>
      </c>
      <c r="AJ27" s="27" t="n">
        <v>121.328</v>
      </c>
      <c r="AK27" s="28">
        <f>V27+W27+X27+Y27</f>
        <v/>
      </c>
      <c r="AL27" s="28">
        <f>Z27+AA27+AB27+AC27</f>
        <v/>
      </c>
      <c r="AM27" s="28">
        <f>AM12*AM196</f>
        <v/>
      </c>
      <c r="AN27" s="28">
        <f>AN12*AN196</f>
        <v/>
      </c>
      <c r="AO27" s="28">
        <f>AO12*AO196</f>
        <v/>
      </c>
    </row>
    <row r="28">
      <c r="B28" s="2" t="inlineStr">
        <is>
          <t>Total Operating Expenses</t>
        </is>
      </c>
      <c r="G28" s="29">
        <f>G23+G24+G25+G26+G27</f>
        <v/>
      </c>
      <c r="H28" s="29">
        <f>H23+H24+H25+H26+H27</f>
        <v/>
      </c>
      <c r="I28" s="29">
        <f>I23+I24+I25+I26+I27</f>
        <v/>
      </c>
      <c r="J28" s="29">
        <f>J23+J24+J25+J26+J27</f>
        <v/>
      </c>
      <c r="K28" s="29">
        <f>K23+K24+K25+K26+K27</f>
        <v/>
      </c>
      <c r="L28" s="29">
        <f>L23+L24+L25+L26+L27</f>
        <v/>
      </c>
      <c r="M28" s="29">
        <f>M23+M24+M25+M26+M27</f>
        <v/>
      </c>
      <c r="N28" s="29">
        <f>N23+N24+N25+N26+N27</f>
        <v/>
      </c>
      <c r="O28" s="29">
        <f>O23+O24+O25+O26+O27</f>
        <v/>
      </c>
      <c r="P28" s="29">
        <f>P23+P24+P25+P26+P27</f>
        <v/>
      </c>
      <c r="Q28" s="29">
        <f>Q23+Q24+Q25+Q26+Q27</f>
        <v/>
      </c>
      <c r="R28" s="29">
        <f>R23+R24+R25+R26+R27</f>
        <v/>
      </c>
      <c r="S28" s="29">
        <f>S23+S24+S25+S26+S27</f>
        <v/>
      </c>
      <c r="T28" s="29">
        <f>T23+T24+T25+T26+T27</f>
        <v/>
      </c>
      <c r="U28" s="29">
        <f>U23+U24+U25+U26+U27</f>
        <v/>
      </c>
      <c r="V28" s="29">
        <f>V23+V24+V25+V26+V27</f>
        <v/>
      </c>
      <c r="W28" s="29">
        <f>W23+W24+W25+W26+W27</f>
        <v/>
      </c>
      <c r="X28" s="29">
        <f>X23+X24+X25+X26+X27</f>
        <v/>
      </c>
      <c r="Y28" s="29">
        <f>Y23+Y24+Y25+Y26+Y27</f>
        <v/>
      </c>
      <c r="Z28" s="29">
        <f>Z23+Z24+Z25+Z26+Z27</f>
        <v/>
      </c>
      <c r="AA28" s="29">
        <f>AA23+AA24+AA25+AA26+AA27</f>
        <v/>
      </c>
      <c r="AB28" s="29">
        <f>AB23+AB24+AB25+AB26+AB27</f>
        <v/>
      </c>
      <c r="AC28" s="29">
        <f>AC23+AC24+AC25+AC26+AC27</f>
        <v/>
      </c>
      <c r="AD28" s="29">
        <f>AD23+AD24+AD25+AD26+AD27</f>
        <v/>
      </c>
      <c r="AF28" s="29">
        <f>AF23+AF24+AF25+AF26+AF27</f>
        <v/>
      </c>
      <c r="AG28" s="29">
        <f>AG23+AG24+AG25+AG26+AG27</f>
        <v/>
      </c>
      <c r="AH28" s="29">
        <f>AH23+AH24+AH25+AH26+AH27</f>
        <v/>
      </c>
      <c r="AI28" s="29">
        <f>AI23+AI24+AI25+AI26+AI27</f>
        <v/>
      </c>
      <c r="AJ28" s="29">
        <f>AJ23+AJ24+AJ25+AJ26+AJ27</f>
        <v/>
      </c>
      <c r="AK28" s="30">
        <f>V28+W28+X28+Y28</f>
        <v/>
      </c>
      <c r="AL28" s="30">
        <f>Z28+AA28+AB28+AC28</f>
        <v/>
      </c>
      <c r="AM28" s="29">
        <f>AM23+AM24+AM25+AM26+AM27</f>
        <v/>
      </c>
      <c r="AN28" s="29">
        <f>AN23+AN24+AN25+AN26+AN27</f>
        <v/>
      </c>
      <c r="AO28" s="29">
        <f>AO23+AO24+AO25+AO26+AO27</f>
        <v/>
      </c>
    </row>
    <row r="29">
      <c r="D29" s="8" t="inlineStr">
        <is>
          <t>Recon: Total OpEx</t>
        </is>
      </c>
      <c r="G29" s="31">
        <f>IF(_reported!G12="","",G28-_reported!G12)</f>
        <v/>
      </c>
      <c r="H29" s="31">
        <f>IF(_reported!H12="","",H28-_reported!H12)</f>
        <v/>
      </c>
      <c r="I29" s="31">
        <f>IF(_reported!I12="","",I28-_reported!I12)</f>
        <v/>
      </c>
      <c r="J29" s="31">
        <f>IF(_reported!J12="","",J28-_reported!J12)</f>
        <v/>
      </c>
      <c r="K29" s="31">
        <f>IF(_reported!K12="","",K28-_reported!K12)</f>
        <v/>
      </c>
      <c r="L29" s="31">
        <f>IF(_reported!L12="","",L28-_reported!L12)</f>
        <v/>
      </c>
      <c r="M29" s="31">
        <f>IF(_reported!M12="","",M28-_reported!M12)</f>
        <v/>
      </c>
      <c r="N29" s="31">
        <f>IF(_reported!N12="","",N28-_reported!N12)</f>
        <v/>
      </c>
      <c r="O29" s="31">
        <f>IF(_reported!O12="","",O28-_reported!O12)</f>
        <v/>
      </c>
      <c r="P29" s="31">
        <f>IF(_reported!P12="","",P28-_reported!P12)</f>
        <v/>
      </c>
      <c r="Q29" s="31">
        <f>IF(_reported!Q12="","",Q28-_reported!Q12)</f>
        <v/>
      </c>
      <c r="R29" s="31">
        <f>IF(_reported!R12="","",R28-_reported!R12)</f>
        <v/>
      </c>
      <c r="S29" s="31">
        <f>IF(_reported!S12="","",S28-_reported!S12)</f>
        <v/>
      </c>
      <c r="T29" s="31">
        <f>IF(_reported!T12="","",T28-_reported!T12)</f>
        <v/>
      </c>
      <c r="U29" s="31">
        <f>IF(_reported!U12="","",U28-_reported!U12)</f>
        <v/>
      </c>
      <c r="V29" s="31">
        <f>IF(_reported!V12="","",V28-_reported!V12)</f>
        <v/>
      </c>
      <c r="W29" s="31">
        <f>IF(_reported!W12="","",W28-_reported!W12)</f>
        <v/>
      </c>
      <c r="X29" s="31">
        <f>IF(_reported!X12="","",X28-_reported!X12)</f>
        <v/>
      </c>
      <c r="Y29" s="31">
        <f>IF(_reported!Y12="","",Y28-_reported!Y12)</f>
        <v/>
      </c>
      <c r="Z29" s="31">
        <f>IF(_reported!Z12="","",Z28-_reported!Z12)</f>
        <v/>
      </c>
      <c r="AA29" s="31">
        <f>IF(_reported!AA12="","",AA28-_reported!AA12)</f>
        <v/>
      </c>
      <c r="AB29" s="31">
        <f>IF(_reported!AB12="","",AB28-_reported!AB12)</f>
        <v/>
      </c>
      <c r="AC29" s="31">
        <f>IF(_reported!AC12="","",AC28-_reported!AC12)</f>
        <v/>
      </c>
      <c r="AD29" s="31">
        <f>IF(_reported!AD12="","",AD28-_reported!AD12)</f>
        <v/>
      </c>
      <c r="AF29" s="31">
        <f>IF(_reported!AF12="","",AF28-_reported!AF12)</f>
        <v/>
      </c>
      <c r="AG29" s="31">
        <f>IF(_reported!AG12="","",AG28-_reported!AG12)</f>
        <v/>
      </c>
      <c r="AH29" s="31">
        <f>IF(_reported!AH12="","",AH28-_reported!AH12)</f>
        <v/>
      </c>
      <c r="AI29" s="31">
        <f>IF(_reported!AI12="","",AI28-_reported!AI12)</f>
        <v/>
      </c>
      <c r="AJ29" s="31">
        <f>IF(_reported!AJ12="","",AJ28-_reported!AJ12)</f>
        <v/>
      </c>
      <c r="AK29" s="31">
        <f>IF(_reported!AK12="","",AK28-_reported!AK12)</f>
        <v/>
      </c>
      <c r="AL29" s="31">
        <f>IF(_reported!AL12="","",AL28-_reported!AL12)</f>
        <v/>
      </c>
      <c r="AM29" s="31">
        <f>IF(_reported!AM12="","",AM28-_reported!AM12)</f>
        <v/>
      </c>
      <c r="AN29" s="31">
        <f>IF(_reported!AN12="","",AN28-_reported!AN12)</f>
        <v/>
      </c>
      <c r="AO29" s="31">
        <f>IF(_reported!AO12="","",AO28-_reported!AO12)</f>
        <v/>
      </c>
    </row>
    <row r="31">
      <c r="B31" s="2" t="inlineStr">
        <is>
          <t>Operating Income (Loss)</t>
        </is>
      </c>
      <c r="G31" s="29">
        <f>G20+G28</f>
        <v/>
      </c>
      <c r="H31" s="29">
        <f>H20+H28</f>
        <v/>
      </c>
      <c r="I31" s="29">
        <f>I20+I28</f>
        <v/>
      </c>
      <c r="J31" s="29">
        <f>J20+J28</f>
        <v/>
      </c>
      <c r="K31" s="29">
        <f>K20+K28</f>
        <v/>
      </c>
      <c r="L31" s="29">
        <f>L20+L28</f>
        <v/>
      </c>
      <c r="M31" s="29">
        <f>M20+M28</f>
        <v/>
      </c>
      <c r="N31" s="29">
        <f>N20+N28</f>
        <v/>
      </c>
      <c r="O31" s="29">
        <f>O20+O28</f>
        <v/>
      </c>
      <c r="P31" s="29">
        <f>P20+P28</f>
        <v/>
      </c>
      <c r="Q31" s="29">
        <f>Q20+Q28</f>
        <v/>
      </c>
      <c r="R31" s="29">
        <f>R20+R28</f>
        <v/>
      </c>
      <c r="S31" s="29">
        <f>S20+S28</f>
        <v/>
      </c>
      <c r="T31" s="29">
        <f>T20+T28</f>
        <v/>
      </c>
      <c r="U31" s="29">
        <f>U20+U28</f>
        <v/>
      </c>
      <c r="V31" s="29">
        <f>V20+V28</f>
        <v/>
      </c>
      <c r="W31" s="29">
        <f>W20+W28</f>
        <v/>
      </c>
      <c r="X31" s="29">
        <f>X20+X28</f>
        <v/>
      </c>
      <c r="Y31" s="29">
        <f>Y20+Y28</f>
        <v/>
      </c>
      <c r="Z31" s="29">
        <f>Z20+Z28</f>
        <v/>
      </c>
      <c r="AA31" s="29">
        <f>AA20+AA28</f>
        <v/>
      </c>
      <c r="AB31" s="29">
        <f>AB20+AB28</f>
        <v/>
      </c>
      <c r="AC31" s="29">
        <f>AC20+AC28</f>
        <v/>
      </c>
      <c r="AD31" s="29">
        <f>AD20+AD28</f>
        <v/>
      </c>
      <c r="AF31" s="29">
        <f>AF20+AF28</f>
        <v/>
      </c>
      <c r="AG31" s="29">
        <f>AG20+AG28</f>
        <v/>
      </c>
      <c r="AH31" s="29">
        <f>AH20+AH28</f>
        <v/>
      </c>
      <c r="AI31" s="29">
        <f>AI20+AI28</f>
        <v/>
      </c>
      <c r="AJ31" s="29">
        <f>AJ20+AJ28</f>
        <v/>
      </c>
      <c r="AK31" s="30">
        <f>V31+W31+X31+Y31</f>
        <v/>
      </c>
      <c r="AL31" s="30">
        <f>Z31+AA31+AB31+AC31</f>
        <v/>
      </c>
      <c r="AM31" s="29">
        <f>AM20+AM28</f>
        <v/>
      </c>
      <c r="AN31" s="29">
        <f>AN20+AN28</f>
        <v/>
      </c>
      <c r="AO31" s="29">
        <f>AO20+AO28</f>
        <v/>
      </c>
    </row>
    <row r="32">
      <c r="D32" s="8" t="inlineStr">
        <is>
          <t>Recon: Operating Income</t>
        </is>
      </c>
      <c r="G32" s="31">
        <f>IF(_reported!G13="","",G31-_reported!G13)</f>
        <v/>
      </c>
      <c r="H32" s="31">
        <f>IF(_reported!H13="","",H31-_reported!H13)</f>
        <v/>
      </c>
      <c r="I32" s="31">
        <f>IF(_reported!I13="","",I31-_reported!I13)</f>
        <v/>
      </c>
      <c r="J32" s="31">
        <f>IF(_reported!J13="","",J31-_reported!J13)</f>
        <v/>
      </c>
      <c r="K32" s="31">
        <f>IF(_reported!K13="","",K31-_reported!K13)</f>
        <v/>
      </c>
      <c r="L32" s="31">
        <f>IF(_reported!L13="","",L31-_reported!L13)</f>
        <v/>
      </c>
      <c r="M32" s="31">
        <f>IF(_reported!M13="","",M31-_reported!M13)</f>
        <v/>
      </c>
      <c r="N32" s="31">
        <f>IF(_reported!N13="","",N31-_reported!N13)</f>
        <v/>
      </c>
      <c r="O32" s="31">
        <f>IF(_reported!O13="","",O31-_reported!O13)</f>
        <v/>
      </c>
      <c r="P32" s="31">
        <f>IF(_reported!P13="","",P31-_reported!P13)</f>
        <v/>
      </c>
      <c r="Q32" s="31">
        <f>IF(_reported!Q13="","",Q31-_reported!Q13)</f>
        <v/>
      </c>
      <c r="R32" s="31">
        <f>IF(_reported!R13="","",R31-_reported!R13)</f>
        <v/>
      </c>
      <c r="S32" s="31">
        <f>IF(_reported!S13="","",S31-_reported!S13)</f>
        <v/>
      </c>
      <c r="T32" s="31">
        <f>IF(_reported!T13="","",T31-_reported!T13)</f>
        <v/>
      </c>
      <c r="U32" s="31">
        <f>IF(_reported!U13="","",U31-_reported!U13)</f>
        <v/>
      </c>
      <c r="V32" s="31">
        <f>IF(_reported!V13="","",V31-_reported!V13)</f>
        <v/>
      </c>
      <c r="W32" s="31">
        <f>IF(_reported!W13="","",W31-_reported!W13)</f>
        <v/>
      </c>
      <c r="X32" s="31">
        <f>IF(_reported!X13="","",X31-_reported!X13)</f>
        <v/>
      </c>
      <c r="Y32" s="31">
        <f>IF(_reported!Y13="","",Y31-_reported!Y13)</f>
        <v/>
      </c>
      <c r="Z32" s="31">
        <f>IF(_reported!Z13="","",Z31-_reported!Z13)</f>
        <v/>
      </c>
      <c r="AA32" s="31">
        <f>IF(_reported!AA13="","",AA31-_reported!AA13)</f>
        <v/>
      </c>
      <c r="AB32" s="31">
        <f>IF(_reported!AB13="","",AB31-_reported!AB13)</f>
        <v/>
      </c>
      <c r="AC32" s="31">
        <f>IF(_reported!AC13="","",AC31-_reported!AC13)</f>
        <v/>
      </c>
      <c r="AD32" s="31">
        <f>IF(_reported!AD13="","",AD31-_reported!AD13)</f>
        <v/>
      </c>
      <c r="AF32" s="31">
        <f>IF(_reported!AF13="","",AF31-_reported!AF13)</f>
        <v/>
      </c>
      <c r="AG32" s="31">
        <f>IF(_reported!AG13="","",AG31-_reported!AG13)</f>
        <v/>
      </c>
      <c r="AH32" s="31">
        <f>IF(_reported!AH13="","",AH31-_reported!AH13)</f>
        <v/>
      </c>
      <c r="AI32" s="31">
        <f>IF(_reported!AI13="","",AI31-_reported!AI13)</f>
        <v/>
      </c>
      <c r="AJ32" s="31">
        <f>IF(_reported!AJ13="","",AJ31-_reported!AJ13)</f>
        <v/>
      </c>
      <c r="AK32" s="31">
        <f>IF(_reported!AK13="","",AK31-_reported!AK13)</f>
        <v/>
      </c>
      <c r="AL32" s="31">
        <f>IF(_reported!AL13="","",AL31-_reported!AL13)</f>
        <v/>
      </c>
      <c r="AM32" s="31">
        <f>IF(_reported!AM13="","",AM31-_reported!AM13)</f>
        <v/>
      </c>
      <c r="AN32" s="31">
        <f>IF(_reported!AN13="","",AN31-_reported!AN13)</f>
        <v/>
      </c>
      <c r="AO32" s="31">
        <f>IF(_reported!AO13="","",AO31-_reported!AO13)</f>
        <v/>
      </c>
    </row>
    <row r="34">
      <c r="C34" s="12" t="inlineStr">
        <is>
          <t>Interest Income</t>
        </is>
      </c>
      <c r="G34" s="27" t="n">
        <v>19.06</v>
      </c>
      <c r="H34" s="27" t="n">
        <v>31.338</v>
      </c>
      <c r="I34" s="27" t="n">
        <v>54.336</v>
      </c>
      <c r="J34" s="27" t="n">
        <v>68.798</v>
      </c>
      <c r="K34" s="27" t="n">
        <v>83.52800000000001</v>
      </c>
      <c r="L34" s="27" t="n">
        <v>88.035</v>
      </c>
      <c r="M34" s="27" t="n">
        <v>90.949</v>
      </c>
      <c r="N34" s="27" t="n">
        <v>87.11499999999999</v>
      </c>
      <c r="O34" s="27" t="n">
        <v>91.38500000000001</v>
      </c>
      <c r="P34" s="27" t="n">
        <v>93.34699999999999</v>
      </c>
      <c r="Q34" s="27" t="n">
        <v>93.97</v>
      </c>
      <c r="R34" s="27" t="n">
        <v>88.82299999999999</v>
      </c>
      <c r="S34" s="27" t="n">
        <v>90.259</v>
      </c>
      <c r="T34" s="27" t="n">
        <v>81.79000000000001</v>
      </c>
      <c r="U34" s="27" t="n">
        <v>70.2</v>
      </c>
      <c r="V34" s="27" t="n">
        <v>67.143</v>
      </c>
      <c r="W34" s="28">
        <f>W12*W197</f>
        <v/>
      </c>
      <c r="X34" s="28">
        <f>X12*X197</f>
        <v/>
      </c>
      <c r="Y34" s="28">
        <f>Y12*Y197</f>
        <v/>
      </c>
      <c r="Z34" s="28">
        <f>Z12*Z197</f>
        <v/>
      </c>
      <c r="AA34" s="28">
        <f>AA12*AA197</f>
        <v/>
      </c>
      <c r="AB34" s="28">
        <f>AB12*AB197</f>
        <v/>
      </c>
      <c r="AC34" s="28">
        <f>AC12*AC197</f>
        <v/>
      </c>
      <c r="AD34" s="28">
        <f>AD12*AD197</f>
        <v/>
      </c>
      <c r="AF34" s="27" t="n">
        <v>36.082</v>
      </c>
      <c r="AG34" s="27" t="n">
        <v>115.515</v>
      </c>
      <c r="AH34" s="27" t="n">
        <v>331.31</v>
      </c>
      <c r="AI34" s="27" t="n">
        <v>365.817</v>
      </c>
      <c r="AJ34" s="27" t="n">
        <v>331.072</v>
      </c>
      <c r="AK34" s="28">
        <f>V34+W34+X34+Y34</f>
        <v/>
      </c>
      <c r="AL34" s="28">
        <f>Z34+AA34+AB34+AC34</f>
        <v/>
      </c>
      <c r="AM34" s="28">
        <f>AM12*AM197</f>
        <v/>
      </c>
      <c r="AN34" s="28">
        <f>AN12*AN197</f>
        <v/>
      </c>
      <c r="AO34" s="28">
        <f>AO12*AO197</f>
        <v/>
      </c>
    </row>
    <row r="35">
      <c r="C35" s="12" t="inlineStr">
        <is>
          <t>Interest Expense</t>
        </is>
      </c>
      <c r="G35" s="27" t="n">
        <v>-11.412</v>
      </c>
      <c r="H35" s="27" t="n">
        <v>-11.558</v>
      </c>
      <c r="I35" s="27" t="n">
        <v>-10.809</v>
      </c>
      <c r="J35" s="27" t="n">
        <v>-10.389</v>
      </c>
      <c r="K35" s="27" t="n">
        <v>-10.384</v>
      </c>
      <c r="L35" s="27" t="n">
        <v>-10.173</v>
      </c>
      <c r="M35" s="27" t="n">
        <v>-10.129</v>
      </c>
      <c r="N35" s="27" t="n">
        <v>-9.718</v>
      </c>
      <c r="O35" s="27" t="n">
        <v>-9.688000000000001</v>
      </c>
      <c r="P35" s="27" t="n">
        <v>-9.654</v>
      </c>
      <c r="Q35" s="27" t="n">
        <v>-9.281000000000001</v>
      </c>
      <c r="R35" s="27" t="n">
        <v>-9.081</v>
      </c>
      <c r="S35" s="27" t="n">
        <v>-8.974</v>
      </c>
      <c r="T35" s="27" t="n">
        <v>-8.896000000000001</v>
      </c>
      <c r="U35" s="27" t="n">
        <v>-6.659</v>
      </c>
      <c r="V35" s="27" t="n">
        <v>-1.639</v>
      </c>
      <c r="W35" s="28">
        <f>W12*W198</f>
        <v/>
      </c>
      <c r="X35" s="28">
        <f>X12*X198</f>
        <v/>
      </c>
      <c r="Y35" s="28">
        <f>Y12*Y198</f>
        <v/>
      </c>
      <c r="Z35" s="28">
        <f>Z12*Z198</f>
        <v/>
      </c>
      <c r="AA35" s="28">
        <f>AA12*AA198</f>
        <v/>
      </c>
      <c r="AB35" s="28">
        <f>AB12*AB198</f>
        <v/>
      </c>
      <c r="AC35" s="28">
        <f>AC12*AC198</f>
        <v/>
      </c>
      <c r="AD35" s="28">
        <f>AD12*AD198</f>
        <v/>
      </c>
      <c r="AF35" s="27" t="n">
        <v>-136.876</v>
      </c>
      <c r="AG35" s="27" t="n">
        <v>-45.396</v>
      </c>
      <c r="AH35" s="27" t="n">
        <v>-41.075</v>
      </c>
      <c r="AI35" s="27" t="n">
        <v>-38.341</v>
      </c>
      <c r="AJ35" s="27" t="n">
        <v>-33.61</v>
      </c>
      <c r="AK35" s="28">
        <f>V35+W35+X35+Y35</f>
        <v/>
      </c>
      <c r="AL35" s="28">
        <f>Z35+AA35+AB35+AC35</f>
        <v/>
      </c>
      <c r="AM35" s="28">
        <f>AM12*AM198</f>
        <v/>
      </c>
      <c r="AN35" s="28">
        <f>AN12*AN198</f>
        <v/>
      </c>
      <c r="AO35" s="28">
        <f>AO12*AO198</f>
        <v/>
      </c>
    </row>
    <row r="36">
      <c r="C36" s="12" t="inlineStr">
        <is>
          <t>Other Income/(Expense), Net (incl. equity investees)</t>
        </is>
      </c>
      <c r="G36" s="27" t="n">
        <v>-37.38</v>
      </c>
      <c r="H36" s="27" t="n">
        <v>-28.132</v>
      </c>
      <c r="I36" s="27" t="n">
        <v>-7.014</v>
      </c>
      <c r="J36" s="27" t="n">
        <v>-34.443</v>
      </c>
      <c r="K36" s="27" t="n">
        <v>36.238</v>
      </c>
      <c r="L36" s="27" t="n">
        <v>-32.424</v>
      </c>
      <c r="M36" s="27" t="n">
        <v>-59.022</v>
      </c>
      <c r="N36" s="27" t="n">
        <v>-92.729</v>
      </c>
      <c r="O36" s="27" t="n">
        <v>-24.068</v>
      </c>
      <c r="P36" s="27" t="n">
        <v>-40.186</v>
      </c>
      <c r="Q36" s="27" t="n">
        <v>-63.65</v>
      </c>
      <c r="R36" s="27" t="n">
        <v>10.994</v>
      </c>
      <c r="S36" s="27" t="n">
        <v>-10.744</v>
      </c>
      <c r="T36" s="27" t="n">
        <v>-12.756</v>
      </c>
      <c r="U36" s="27" t="n">
        <v>-8.287000000000001</v>
      </c>
      <c r="V36" s="27" t="n">
        <v>-6.27</v>
      </c>
      <c r="W36" s="28">
        <f>W12*W199</f>
        <v/>
      </c>
      <c r="X36" s="28">
        <f>X12*X199</f>
        <v/>
      </c>
      <c r="Y36" s="28">
        <f>Y12*Y199</f>
        <v/>
      </c>
      <c r="Z36" s="28">
        <f>Z12*Z199</f>
        <v/>
      </c>
      <c r="AA36" s="28">
        <f>AA12*AA199</f>
        <v/>
      </c>
      <c r="AB36" s="28">
        <f>AB12*AB199</f>
        <v/>
      </c>
      <c r="AC36" s="28">
        <f>AC12*AC199</f>
        <v/>
      </c>
      <c r="AD36" s="28">
        <f>AD12*AD199</f>
        <v/>
      </c>
      <c r="AF36" s="27" t="n">
        <v>-26.311</v>
      </c>
      <c r="AG36" s="27" t="n">
        <v>-71.988</v>
      </c>
      <c r="AH36" s="27" t="n">
        <v>-89.651</v>
      </c>
      <c r="AI36" s="27" t="n">
        <v>-220.633</v>
      </c>
      <c r="AJ36" s="27" t="n">
        <v>-20.793</v>
      </c>
      <c r="AK36" s="28">
        <f>V36+W36+X36+Y36</f>
        <v/>
      </c>
      <c r="AL36" s="28">
        <f>Z36+AA36+AB36+AC36</f>
        <v/>
      </c>
      <c r="AM36" s="28">
        <f>AM12*AM199</f>
        <v/>
      </c>
      <c r="AN36" s="28">
        <f>AN12*AN199</f>
        <v/>
      </c>
      <c r="AO36" s="28">
        <f>AO12*AO199</f>
        <v/>
      </c>
    </row>
    <row r="37">
      <c r="B37" s="2" t="inlineStr">
        <is>
          <t>Pretax Income (Loss)</t>
        </is>
      </c>
      <c r="G37" s="29">
        <f>G31+G34+G35+G36</f>
        <v/>
      </c>
      <c r="H37" s="29">
        <f>H31+H34+H35+H36</f>
        <v/>
      </c>
      <c r="I37" s="29">
        <f>I31+I34+I35+I36</f>
        <v/>
      </c>
      <c r="J37" s="29">
        <f>J31+J34+J35+J36</f>
        <v/>
      </c>
      <c r="K37" s="29">
        <f>K31+K34+K35+K36</f>
        <v/>
      </c>
      <c r="L37" s="29">
        <f>L31+L34+L35+L36</f>
        <v/>
      </c>
      <c r="M37" s="29">
        <f>M31+M34+M35+M36</f>
        <v/>
      </c>
      <c r="N37" s="29">
        <f>N31+N34+N35+N36</f>
        <v/>
      </c>
      <c r="O37" s="29">
        <f>O31+O34+O35+O36</f>
        <v/>
      </c>
      <c r="P37" s="29">
        <f>P31+P34+P35+P36</f>
        <v/>
      </c>
      <c r="Q37" s="29">
        <f>Q31+Q34+Q35+Q36</f>
        <v/>
      </c>
      <c r="R37" s="29">
        <f>R31+R34+R35+R36</f>
        <v/>
      </c>
      <c r="S37" s="29">
        <f>S31+S34+S35+S36</f>
        <v/>
      </c>
      <c r="T37" s="29">
        <f>T31+T34+T35+T36</f>
        <v/>
      </c>
      <c r="U37" s="29">
        <f>U31+U34+U35+U36</f>
        <v/>
      </c>
      <c r="V37" s="29">
        <f>V31+V34+V35+V36</f>
        <v/>
      </c>
      <c r="W37" s="29">
        <f>W31+W34+W35+W36</f>
        <v/>
      </c>
      <c r="X37" s="29">
        <f>X31+X34+X35+X36</f>
        <v/>
      </c>
      <c r="Y37" s="29">
        <f>Y31+Y34+Y35+Y36</f>
        <v/>
      </c>
      <c r="Z37" s="29">
        <f>Z31+Z34+Z35+Z36</f>
        <v/>
      </c>
      <c r="AA37" s="29">
        <f>AA31+AA34+AA35+AA36</f>
        <v/>
      </c>
      <c r="AB37" s="29">
        <f>AB31+AB34+AB35+AB36</f>
        <v/>
      </c>
      <c r="AC37" s="29">
        <f>AC31+AC34+AC35+AC36</f>
        <v/>
      </c>
      <c r="AD37" s="29">
        <f>AD31+AD34+AD35+AD36</f>
        <v/>
      </c>
      <c r="AF37" s="29">
        <f>AF31+AF34+AF35+AF36</f>
        <v/>
      </c>
      <c r="AG37" s="29">
        <f>AG31+AG34+AG35+AG36</f>
        <v/>
      </c>
      <c r="AH37" s="29">
        <f>AH31+AH34+AH35+AH36</f>
        <v/>
      </c>
      <c r="AI37" s="29">
        <f>AI31+AI34+AI35+AI36</f>
        <v/>
      </c>
      <c r="AJ37" s="29">
        <f>AJ31+AJ34+AJ35+AJ36</f>
        <v/>
      </c>
      <c r="AK37" s="30">
        <f>V37+W37+X37+Y37</f>
        <v/>
      </c>
      <c r="AL37" s="30">
        <f>Z37+AA37+AB37+AC37</f>
        <v/>
      </c>
      <c r="AM37" s="29">
        <f>AM31+AM34+AM35+AM36</f>
        <v/>
      </c>
      <c r="AN37" s="29">
        <f>AN31+AN34+AN35+AN36</f>
        <v/>
      </c>
      <c r="AO37" s="29">
        <f>AO31+AO34+AO35+AO36</f>
        <v/>
      </c>
    </row>
    <row r="38">
      <c r="D38" s="8" t="inlineStr">
        <is>
          <t>Recon: Pretax</t>
        </is>
      </c>
      <c r="G38" s="31">
        <f>IF(_reported!G14="","",G37-_reported!G14)</f>
        <v/>
      </c>
      <c r="H38" s="31">
        <f>IF(_reported!H14="","",H37-_reported!H14)</f>
        <v/>
      </c>
      <c r="I38" s="31">
        <f>IF(_reported!I14="","",I37-_reported!I14)</f>
        <v/>
      </c>
      <c r="J38" s="31">
        <f>IF(_reported!J14="","",J37-_reported!J14)</f>
        <v/>
      </c>
      <c r="K38" s="31">
        <f>IF(_reported!K14="","",K37-_reported!K14)</f>
        <v/>
      </c>
      <c r="L38" s="31">
        <f>IF(_reported!L14="","",L37-_reported!L14)</f>
        <v/>
      </c>
      <c r="M38" s="31">
        <f>IF(_reported!M14="","",M37-_reported!M14)</f>
        <v/>
      </c>
      <c r="N38" s="31">
        <f>IF(_reported!N14="","",N37-_reported!N14)</f>
        <v/>
      </c>
      <c r="O38" s="31">
        <f>IF(_reported!O14="","",O37-_reported!O14)</f>
        <v/>
      </c>
      <c r="P38" s="31">
        <f>IF(_reported!P14="","",P37-_reported!P14)</f>
        <v/>
      </c>
      <c r="Q38" s="31">
        <f>IF(_reported!Q14="","",Q37-_reported!Q14)</f>
        <v/>
      </c>
      <c r="R38" s="31">
        <f>IF(_reported!R14="","",R37-_reported!R14)</f>
        <v/>
      </c>
      <c r="S38" s="31">
        <f>IF(_reported!S14="","",S37-_reported!S14)</f>
        <v/>
      </c>
      <c r="T38" s="31">
        <f>IF(_reported!T14="","",T37-_reported!T14)</f>
        <v/>
      </c>
      <c r="U38" s="31">
        <f>IF(_reported!U14="","",U37-_reported!U14)</f>
        <v/>
      </c>
      <c r="V38" s="31">
        <f>IF(_reported!V14="","",V37-_reported!V14)</f>
        <v/>
      </c>
      <c r="W38" s="31">
        <f>IF(_reported!W14="","",W37-_reported!W14)</f>
        <v/>
      </c>
      <c r="X38" s="31">
        <f>IF(_reported!X14="","",X37-_reported!X14)</f>
        <v/>
      </c>
      <c r="Y38" s="31">
        <f>IF(_reported!Y14="","",Y37-_reported!Y14)</f>
        <v/>
      </c>
      <c r="Z38" s="31">
        <f>IF(_reported!Z14="","",Z37-_reported!Z14)</f>
        <v/>
      </c>
      <c r="AA38" s="31">
        <f>IF(_reported!AA14="","",AA37-_reported!AA14)</f>
        <v/>
      </c>
      <c r="AB38" s="31">
        <f>IF(_reported!AB14="","",AB37-_reported!AB14)</f>
        <v/>
      </c>
      <c r="AC38" s="31">
        <f>IF(_reported!AC14="","",AC37-_reported!AC14)</f>
        <v/>
      </c>
      <c r="AD38" s="31">
        <f>IF(_reported!AD14="","",AD37-_reported!AD14)</f>
        <v/>
      </c>
      <c r="AF38" s="31">
        <f>IF(_reported!AF14="","",AF37-_reported!AF14)</f>
        <v/>
      </c>
      <c r="AG38" s="31">
        <f>IF(_reported!AG14="","",AG37-_reported!AG14)</f>
        <v/>
      </c>
      <c r="AH38" s="31">
        <f>IF(_reported!AH14="","",AH37-_reported!AH14)</f>
        <v/>
      </c>
      <c r="AI38" s="31">
        <f>IF(_reported!AI14="","",AI37-_reported!AI14)</f>
        <v/>
      </c>
      <c r="AJ38" s="31">
        <f>IF(_reported!AJ14="","",AJ37-_reported!AJ14)</f>
        <v/>
      </c>
      <c r="AK38" s="31">
        <f>IF(_reported!AK14="","",AK37-_reported!AK14)</f>
        <v/>
      </c>
      <c r="AL38" s="31">
        <f>IF(_reported!AL14="","",AL37-_reported!AL14)</f>
        <v/>
      </c>
      <c r="AM38" s="31">
        <f>IF(_reported!AM14="","",AM37-_reported!AM14)</f>
        <v/>
      </c>
      <c r="AN38" s="31">
        <f>IF(_reported!AN14="","",AN37-_reported!AN14)</f>
        <v/>
      </c>
      <c r="AO38" s="31">
        <f>IF(_reported!AO14="","",AO37-_reported!AO14)</f>
        <v/>
      </c>
    </row>
    <row r="40">
      <c r="C40" s="12" t="inlineStr">
        <is>
          <t>Less: Income Tax (Expense)/Benefit</t>
        </is>
      </c>
      <c r="G40" s="27" t="n">
        <v>-64.771</v>
      </c>
      <c r="H40" s="27" t="n">
        <v>-65.279</v>
      </c>
      <c r="I40" s="27" t="n">
        <v>43.461</v>
      </c>
      <c r="J40" s="27" t="n">
        <v>-61.898</v>
      </c>
      <c r="K40" s="27" t="n">
        <v>-62.212</v>
      </c>
      <c r="L40" s="27" t="n">
        <v>-61.676</v>
      </c>
      <c r="M40" s="27" t="n">
        <v>-76.89400000000001</v>
      </c>
      <c r="N40" s="27" t="n">
        <v>-78.76000000000001</v>
      </c>
      <c r="O40" s="27" t="n">
        <v>-60.612</v>
      </c>
      <c r="P40" s="27" t="n">
        <v>-92.598</v>
      </c>
      <c r="Q40" s="27" t="n">
        <v>-89.19799999999999</v>
      </c>
      <c r="R40" s="27" t="n">
        <v>-136.315</v>
      </c>
      <c r="S40" s="27" t="n">
        <v>-144.056</v>
      </c>
      <c r="T40" s="27" t="n">
        <v>-161.096</v>
      </c>
      <c r="U40" s="27" t="n">
        <v>-209.614</v>
      </c>
      <c r="V40" s="27" t="n">
        <v>-213.999</v>
      </c>
      <c r="W40" s="28">
        <f>-W37*W200</f>
        <v/>
      </c>
      <c r="X40" s="28">
        <f>-X37*X200</f>
        <v/>
      </c>
      <c r="Y40" s="28">
        <f>-Y37*Y200</f>
        <v/>
      </c>
      <c r="Z40" s="28">
        <f>-Z37*Z200</f>
        <v/>
      </c>
      <c r="AA40" s="28">
        <f>-AA37*AA200</f>
        <v/>
      </c>
      <c r="AB40" s="28">
        <f>-AB37*AB200</f>
        <v/>
      </c>
      <c r="AC40" s="28">
        <f>-AC37*AC200</f>
        <v/>
      </c>
      <c r="AD40" s="28">
        <f>-AD37*AD200</f>
        <v/>
      </c>
      <c r="AF40" s="27" t="n">
        <v>-332.865</v>
      </c>
      <c r="AG40" s="27" t="n">
        <v>-168.395</v>
      </c>
      <c r="AH40" s="27" t="n">
        <v>-262.68</v>
      </c>
      <c r="AI40" s="27" t="n">
        <v>-321.168</v>
      </c>
      <c r="AJ40" s="27" t="n">
        <v>-651.081</v>
      </c>
      <c r="AK40" s="28">
        <f>V40+W40+X40+Y40</f>
        <v/>
      </c>
      <c r="AL40" s="28">
        <f>Z40+AA40+AB40+AC40</f>
        <v/>
      </c>
      <c r="AM40" s="28">
        <f>-AM37*AM200</f>
        <v/>
      </c>
      <c r="AN40" s="28">
        <f>-AN37*AN200</f>
        <v/>
      </c>
      <c r="AO40" s="28">
        <f>-AO37*AO200</f>
        <v/>
      </c>
    </row>
    <row r="41">
      <c r="B41" s="2" t="inlineStr">
        <is>
          <t>Net Income (Loss)</t>
        </is>
      </c>
      <c r="G41" s="29">
        <f>G37+G40</f>
        <v/>
      </c>
      <c r="H41" s="29">
        <f>H37+H40</f>
        <v/>
      </c>
      <c r="I41" s="29">
        <f>I37+I40</f>
        <v/>
      </c>
      <c r="J41" s="29">
        <f>J37+J40</f>
        <v/>
      </c>
      <c r="K41" s="29">
        <f>K37+K40</f>
        <v/>
      </c>
      <c r="L41" s="29">
        <f>L37+L40</f>
        <v/>
      </c>
      <c r="M41" s="29">
        <f>M37+M40</f>
        <v/>
      </c>
      <c r="N41" s="29">
        <f>N37+N40</f>
        <v/>
      </c>
      <c r="O41" s="29">
        <f>O37+O40</f>
        <v/>
      </c>
      <c r="P41" s="29">
        <f>P37+P40</f>
        <v/>
      </c>
      <c r="Q41" s="29">
        <f>Q37+Q40</f>
        <v/>
      </c>
      <c r="R41" s="29">
        <f>R37+R40</f>
        <v/>
      </c>
      <c r="S41" s="29">
        <f>S37+S40</f>
        <v/>
      </c>
      <c r="T41" s="29">
        <f>T37+T40</f>
        <v/>
      </c>
      <c r="U41" s="29">
        <f>U37+U40</f>
        <v/>
      </c>
      <c r="V41" s="29">
        <f>V37+V40</f>
        <v/>
      </c>
      <c r="W41" s="29">
        <f>W37+W40</f>
        <v/>
      </c>
      <c r="X41" s="29">
        <f>X37+X40</f>
        <v/>
      </c>
      <c r="Y41" s="29">
        <f>Y37+Y40</f>
        <v/>
      </c>
      <c r="Z41" s="29">
        <f>Z37+Z40</f>
        <v/>
      </c>
      <c r="AA41" s="29">
        <f>AA37+AA40</f>
        <v/>
      </c>
      <c r="AB41" s="29">
        <f>AB37+AB40</f>
        <v/>
      </c>
      <c r="AC41" s="29">
        <f>AC37+AC40</f>
        <v/>
      </c>
      <c r="AD41" s="29">
        <f>AD37+AD40</f>
        <v/>
      </c>
      <c r="AF41" s="29">
        <f>AF37+AF40</f>
        <v/>
      </c>
      <c r="AG41" s="29">
        <f>AG37+AG40</f>
        <v/>
      </c>
      <c r="AH41" s="29">
        <f>AH37+AH40</f>
        <v/>
      </c>
      <c r="AI41" s="29">
        <f>AI37+AI40</f>
        <v/>
      </c>
      <c r="AJ41" s="29">
        <f>AJ37+AJ40</f>
        <v/>
      </c>
      <c r="AK41" s="30">
        <f>V41+W41+X41+Y41</f>
        <v/>
      </c>
      <c r="AL41" s="30">
        <f>Z41+AA41+AB41+AC41</f>
        <v/>
      </c>
      <c r="AM41" s="29">
        <f>AM37+AM40</f>
        <v/>
      </c>
      <c r="AN41" s="29">
        <f>AN37+AN40</f>
        <v/>
      </c>
      <c r="AO41" s="29">
        <f>AO37+AO40</f>
        <v/>
      </c>
    </row>
    <row r="42">
      <c r="D42" s="8" t="inlineStr">
        <is>
          <t>Recon: Net Income</t>
        </is>
      </c>
      <c r="G42" s="31">
        <f>IF(_reported!G16="","",G41-_reported!G16)</f>
        <v/>
      </c>
      <c r="H42" s="31">
        <f>IF(_reported!H16="","",H41-_reported!H16)</f>
        <v/>
      </c>
      <c r="I42" s="31">
        <f>IF(_reported!I16="","",I41-_reported!I16)</f>
        <v/>
      </c>
      <c r="J42" s="31">
        <f>IF(_reported!J16="","",J41-_reported!J16)</f>
        <v/>
      </c>
      <c r="K42" s="31">
        <f>IF(_reported!K16="","",K41-_reported!K16)</f>
        <v/>
      </c>
      <c r="L42" s="31">
        <f>IF(_reported!L16="","",L41-_reported!L16)</f>
        <v/>
      </c>
      <c r="M42" s="31">
        <f>IF(_reported!M16="","",M41-_reported!M16)</f>
        <v/>
      </c>
      <c r="N42" s="31">
        <f>IF(_reported!N16="","",N41-_reported!N16)</f>
        <v/>
      </c>
      <c r="O42" s="31">
        <f>IF(_reported!O16="","",O41-_reported!O16)</f>
        <v/>
      </c>
      <c r="P42" s="31">
        <f>IF(_reported!P16="","",P41-_reported!P16)</f>
        <v/>
      </c>
      <c r="Q42" s="31">
        <f>IF(_reported!Q16="","",Q41-_reported!Q16)</f>
        <v/>
      </c>
      <c r="R42" s="31">
        <f>IF(_reported!R16="","",R41-_reported!R16)</f>
        <v/>
      </c>
      <c r="S42" s="31">
        <f>IF(_reported!S16="","",S41-_reported!S16)</f>
        <v/>
      </c>
      <c r="T42" s="31">
        <f>IF(_reported!T16="","",T41-_reported!T16)</f>
        <v/>
      </c>
      <c r="U42" s="31">
        <f>IF(_reported!U16="","",U41-_reported!U16)</f>
        <v/>
      </c>
      <c r="V42" s="31">
        <f>IF(_reported!V16="","",V41-_reported!V16)</f>
        <v/>
      </c>
      <c r="W42" s="31">
        <f>IF(_reported!W16="","",W41-_reported!W16)</f>
        <v/>
      </c>
      <c r="X42" s="31">
        <f>IF(_reported!X16="","",X41-_reported!X16)</f>
        <v/>
      </c>
      <c r="Y42" s="31">
        <f>IF(_reported!Y16="","",Y41-_reported!Y16)</f>
        <v/>
      </c>
      <c r="Z42" s="31">
        <f>IF(_reported!Z16="","",Z41-_reported!Z16)</f>
        <v/>
      </c>
      <c r="AA42" s="31">
        <f>IF(_reported!AA16="","",AA41-_reported!AA16)</f>
        <v/>
      </c>
      <c r="AB42" s="31">
        <f>IF(_reported!AB16="","",AB41-_reported!AB16)</f>
        <v/>
      </c>
      <c r="AC42" s="31">
        <f>IF(_reported!AC16="","",AC41-_reported!AC16)</f>
        <v/>
      </c>
      <c r="AD42" s="31">
        <f>IF(_reported!AD16="","",AD41-_reported!AD16)</f>
        <v/>
      </c>
      <c r="AF42" s="31">
        <f>IF(_reported!AF16="","",AF41-_reported!AF16)</f>
        <v/>
      </c>
      <c r="AG42" s="31">
        <f>IF(_reported!AG16="","",AG41-_reported!AG16)</f>
        <v/>
      </c>
      <c r="AH42" s="31">
        <f>IF(_reported!AH16="","",AH41-_reported!AH16)</f>
        <v/>
      </c>
      <c r="AI42" s="31">
        <f>IF(_reported!AI16="","",AI41-_reported!AI16)</f>
        <v/>
      </c>
      <c r="AJ42" s="31">
        <f>IF(_reported!AJ16="","",AJ41-_reported!AJ16)</f>
        <v/>
      </c>
      <c r="AK42" s="31">
        <f>IF(_reported!AK16="","",AK41-_reported!AK16)</f>
        <v/>
      </c>
      <c r="AL42" s="31">
        <f>IF(_reported!AL16="","",AL41-_reported!AL16)</f>
        <v/>
      </c>
      <c r="AM42" s="31">
        <f>IF(_reported!AM16="","",AM41-_reported!AM16)</f>
        <v/>
      </c>
      <c r="AN42" s="31">
        <f>IF(_reported!AN16="","",AN41-_reported!AN16)</f>
        <v/>
      </c>
      <c r="AO42" s="31">
        <f>IF(_reported!AO16="","",AO41-_reported!AO16)</f>
        <v/>
      </c>
    </row>
    <row r="44">
      <c r="C44" s="12" t="inlineStr">
        <is>
          <t>Less: NI Attributable to Non-controlling Interest</t>
        </is>
      </c>
      <c r="G44" s="27" t="n">
        <v>1.912</v>
      </c>
      <c r="H44" s="27" t="n">
        <v>-3.976</v>
      </c>
      <c r="I44" s="27" t="n">
        <v>-3.96</v>
      </c>
      <c r="J44" s="27" t="n">
        <v>-0.783</v>
      </c>
      <c r="K44" s="27" t="n">
        <v>9.378</v>
      </c>
      <c r="L44" s="27" t="n">
        <v>5.236</v>
      </c>
      <c r="M44" s="27" t="n">
        <v>-1.875</v>
      </c>
      <c r="N44" s="27" t="n">
        <v>0.663</v>
      </c>
      <c r="O44" s="27" t="n">
        <v>-1.953</v>
      </c>
      <c r="P44" s="27" t="n">
        <v>4.512</v>
      </c>
      <c r="Q44" s="27" t="n">
        <v>0.284</v>
      </c>
      <c r="R44" s="27" t="n">
        <v>7.775</v>
      </c>
      <c r="S44" s="27" t="n">
        <v>8.231999999999999</v>
      </c>
      <c r="T44" s="27" t="n">
        <v>2.96</v>
      </c>
      <c r="U44" s="27" t="n">
        <v>13.778</v>
      </c>
      <c r="V44" s="27" t="n">
        <v>10.285</v>
      </c>
      <c r="W44" s="28">
        <f>W41*W201</f>
        <v/>
      </c>
      <c r="X44" s="28">
        <f>X41*X201</f>
        <v/>
      </c>
      <c r="Y44" s="28">
        <f>Y41*Y201</f>
        <v/>
      </c>
      <c r="Z44" s="28">
        <f>Z41*Z201</f>
        <v/>
      </c>
      <c r="AA44" s="28">
        <f>AA41*AA201</f>
        <v/>
      </c>
      <c r="AB44" s="28">
        <f>AB41*AB201</f>
        <v/>
      </c>
      <c r="AC44" s="28">
        <f>AC41*AC201</f>
        <v/>
      </c>
      <c r="AD44" s="28">
        <f>AD41*AD201</f>
        <v/>
      </c>
      <c r="AF44" s="27" t="n">
        <v>3.729</v>
      </c>
      <c r="AG44" s="27" t="n">
        <v>-6.351</v>
      </c>
      <c r="AH44" s="27" t="n">
        <v>11.956</v>
      </c>
      <c r="AI44" s="27" t="n">
        <v>3.506</v>
      </c>
      <c r="AJ44" s="27" t="n">
        <v>32.745</v>
      </c>
      <c r="AK44" s="28">
        <f>V44+W44+X44+Y44</f>
        <v/>
      </c>
      <c r="AL44" s="28">
        <f>Z44+AA44+AB44+AC44</f>
        <v/>
      </c>
      <c r="AM44" s="28">
        <f>AM41*AM201</f>
        <v/>
      </c>
      <c r="AN44" s="28">
        <f>AN41*AN201</f>
        <v/>
      </c>
      <c r="AO44" s="28">
        <f>AO41*AO201</f>
        <v/>
      </c>
    </row>
    <row r="45">
      <c r="B45" s="2" t="inlineStr">
        <is>
          <t>Net Income to Sea Limited</t>
        </is>
      </c>
      <c r="G45" s="29">
        <f>G41-G44</f>
        <v/>
      </c>
      <c r="H45" s="29">
        <f>H41-H44</f>
        <v/>
      </c>
      <c r="I45" s="29">
        <f>I41-I44</f>
        <v/>
      </c>
      <c r="J45" s="29">
        <f>J41-J44</f>
        <v/>
      </c>
      <c r="K45" s="29">
        <f>K41-K44</f>
        <v/>
      </c>
      <c r="L45" s="29">
        <f>L41-L44</f>
        <v/>
      </c>
      <c r="M45" s="29">
        <f>M41-M44</f>
        <v/>
      </c>
      <c r="N45" s="29">
        <f>N41-N44</f>
        <v/>
      </c>
      <c r="O45" s="29">
        <f>O41-O44</f>
        <v/>
      </c>
      <c r="P45" s="29">
        <f>P41-P44</f>
        <v/>
      </c>
      <c r="Q45" s="29">
        <f>Q41-Q44</f>
        <v/>
      </c>
      <c r="R45" s="29">
        <f>R41-R44</f>
        <v/>
      </c>
      <c r="S45" s="29">
        <f>S41-S44</f>
        <v/>
      </c>
      <c r="T45" s="29">
        <f>T41-T44</f>
        <v/>
      </c>
      <c r="U45" s="29">
        <f>U41-U44</f>
        <v/>
      </c>
      <c r="V45" s="29">
        <f>V41-V44</f>
        <v/>
      </c>
      <c r="W45" s="29">
        <f>W41-W44</f>
        <v/>
      </c>
      <c r="X45" s="29">
        <f>X41-X44</f>
        <v/>
      </c>
      <c r="Y45" s="29">
        <f>Y41-Y44</f>
        <v/>
      </c>
      <c r="Z45" s="29">
        <f>Z41-Z44</f>
        <v/>
      </c>
      <c r="AA45" s="29">
        <f>AA41-AA44</f>
        <v/>
      </c>
      <c r="AB45" s="29">
        <f>AB41-AB44</f>
        <v/>
      </c>
      <c r="AC45" s="29">
        <f>AC41-AC44</f>
        <v/>
      </c>
      <c r="AD45" s="29">
        <f>AD41-AD44</f>
        <v/>
      </c>
      <c r="AF45" s="29">
        <f>AF41-AF44</f>
        <v/>
      </c>
      <c r="AG45" s="29">
        <f>AG41-AG44</f>
        <v/>
      </c>
      <c r="AH45" s="29">
        <f>AH41-AH44</f>
        <v/>
      </c>
      <c r="AI45" s="29">
        <f>AI41-AI44</f>
        <v/>
      </c>
      <c r="AJ45" s="29">
        <f>AJ41-AJ44</f>
        <v/>
      </c>
      <c r="AK45" s="30">
        <f>V45+W45+X45+Y45</f>
        <v/>
      </c>
      <c r="AL45" s="30">
        <f>Z45+AA45+AB45+AC45</f>
        <v/>
      </c>
      <c r="AM45" s="29">
        <f>AM41-AM44</f>
        <v/>
      </c>
      <c r="AN45" s="29">
        <f>AN41-AN44</f>
        <v/>
      </c>
      <c r="AO45" s="29">
        <f>AO41-AO44</f>
        <v/>
      </c>
    </row>
    <row r="46">
      <c r="D46" s="8" t="inlineStr">
        <is>
          <t>Recon: NI to SE</t>
        </is>
      </c>
      <c r="G46" s="31">
        <f>IF(_reported!G17="","",G45-_reported!G17)</f>
        <v/>
      </c>
      <c r="H46" s="31">
        <f>IF(_reported!H17="","",H45-_reported!H17)</f>
        <v/>
      </c>
      <c r="I46" s="31">
        <f>IF(_reported!I17="","",I45-_reported!I17)</f>
        <v/>
      </c>
      <c r="J46" s="31">
        <f>IF(_reported!J17="","",J45-_reported!J17)</f>
        <v/>
      </c>
      <c r="K46" s="31">
        <f>IF(_reported!K17="","",K45-_reported!K17)</f>
        <v/>
      </c>
      <c r="L46" s="31">
        <f>IF(_reported!L17="","",L45-_reported!L17)</f>
        <v/>
      </c>
      <c r="M46" s="31">
        <f>IF(_reported!M17="","",M45-_reported!M17)</f>
        <v/>
      </c>
      <c r="N46" s="31">
        <f>IF(_reported!N17="","",N45-_reported!N17)</f>
        <v/>
      </c>
      <c r="O46" s="31">
        <f>IF(_reported!O17="","",O45-_reported!O17)</f>
        <v/>
      </c>
      <c r="P46" s="31">
        <f>IF(_reported!P17="","",P45-_reported!P17)</f>
        <v/>
      </c>
      <c r="Q46" s="31">
        <f>IF(_reported!Q17="","",Q45-_reported!Q17)</f>
        <v/>
      </c>
      <c r="R46" s="31">
        <f>IF(_reported!R17="","",R45-_reported!R17)</f>
        <v/>
      </c>
      <c r="S46" s="31">
        <f>IF(_reported!S17="","",S45-_reported!S17)</f>
        <v/>
      </c>
      <c r="T46" s="31">
        <f>IF(_reported!T17="","",T45-_reported!T17)</f>
        <v/>
      </c>
      <c r="U46" s="31">
        <f>IF(_reported!U17="","",U45-_reported!U17)</f>
        <v/>
      </c>
      <c r="V46" s="31">
        <f>IF(_reported!V17="","",V45-_reported!V17)</f>
        <v/>
      </c>
      <c r="W46" s="31">
        <f>IF(_reported!W17="","",W45-_reported!W17)</f>
        <v/>
      </c>
      <c r="X46" s="31">
        <f>IF(_reported!X17="","",X45-_reported!X17)</f>
        <v/>
      </c>
      <c r="Y46" s="31">
        <f>IF(_reported!Y17="","",Y45-_reported!Y17)</f>
        <v/>
      </c>
      <c r="Z46" s="31">
        <f>IF(_reported!Z17="","",Z45-_reported!Z17)</f>
        <v/>
      </c>
      <c r="AA46" s="31">
        <f>IF(_reported!AA17="","",AA45-_reported!AA17)</f>
        <v/>
      </c>
      <c r="AB46" s="31">
        <f>IF(_reported!AB17="","",AB45-_reported!AB17)</f>
        <v/>
      </c>
      <c r="AC46" s="31">
        <f>IF(_reported!AC17="","",AC45-_reported!AC17)</f>
        <v/>
      </c>
      <c r="AD46" s="31">
        <f>IF(_reported!AD17="","",AD45-_reported!AD17)</f>
        <v/>
      </c>
      <c r="AF46" s="31">
        <f>IF(_reported!AF17="","",AF45-_reported!AF17)</f>
        <v/>
      </c>
      <c r="AG46" s="31">
        <f>IF(_reported!AG17="","",AG45-_reported!AG17)</f>
        <v/>
      </c>
      <c r="AH46" s="31">
        <f>IF(_reported!AH17="","",AH45-_reported!AH17)</f>
        <v/>
      </c>
      <c r="AI46" s="31">
        <f>IF(_reported!AI17="","",AI45-_reported!AI17)</f>
        <v/>
      </c>
      <c r="AJ46" s="31">
        <f>IF(_reported!AJ17="","",AJ45-_reported!AJ17)</f>
        <v/>
      </c>
      <c r="AK46" s="31">
        <f>IF(_reported!AK17="","",AK45-_reported!AK17)</f>
        <v/>
      </c>
      <c r="AL46" s="31">
        <f>IF(_reported!AL17="","",AL45-_reported!AL17)</f>
        <v/>
      </c>
      <c r="AM46" s="31">
        <f>IF(_reported!AM17="","",AM45-_reported!AM17)</f>
        <v/>
      </c>
      <c r="AN46" s="31">
        <f>IF(_reported!AN17="","",AN45-_reported!AN17)</f>
        <v/>
      </c>
      <c r="AO46" s="31">
        <f>IF(_reported!AO17="","",AO45-_reported!AO17)</f>
        <v/>
      </c>
    </row>
    <row r="48">
      <c r="C48" s="12" t="inlineStr">
        <is>
          <t>EPS — Basic</t>
        </is>
      </c>
      <c r="I48" s="16" t="n">
        <v>0.76</v>
      </c>
      <c r="J48" s="16" t="n">
        <v>0.16</v>
      </c>
      <c r="M48" s="16" t="n">
        <v>-0.19</v>
      </c>
      <c r="N48" s="16" t="n">
        <v>-0.04</v>
      </c>
      <c r="Q48" s="16" t="n">
        <v>0.41</v>
      </c>
      <c r="R48" s="16" t="n">
        <v>0.68</v>
      </c>
      <c r="U48" s="16" t="n">
        <v>0.66</v>
      </c>
      <c r="V48" s="16" t="n">
        <v>0.7</v>
      </c>
      <c r="W48" s="32">
        <f>W45/W50</f>
        <v/>
      </c>
      <c r="X48" s="32">
        <f>X45/X50</f>
        <v/>
      </c>
      <c r="Y48" s="32">
        <f>Y45/Y50</f>
        <v/>
      </c>
      <c r="Z48" s="32">
        <f>Z45/Z50</f>
        <v/>
      </c>
      <c r="AA48" s="32">
        <f>AA45/AA50</f>
        <v/>
      </c>
      <c r="AB48" s="32">
        <f>AB45/AB50</f>
        <v/>
      </c>
      <c r="AC48" s="32">
        <f>AC45/AC50</f>
        <v/>
      </c>
      <c r="AD48" s="32">
        <f>AD45/AD50</f>
        <v/>
      </c>
      <c r="AF48" s="16" t="n">
        <v>-3.84</v>
      </c>
      <c r="AG48" s="16" t="n">
        <v>-2.96</v>
      </c>
      <c r="AH48" s="16" t="n">
        <v>0.27</v>
      </c>
      <c r="AI48" s="16" t="n">
        <v>0.77</v>
      </c>
      <c r="AJ48" s="16" t="n">
        <v>2.65</v>
      </c>
      <c r="AK48" s="32">
        <f>AK45/AK50</f>
        <v/>
      </c>
      <c r="AL48" s="32">
        <f>AL45/AL50</f>
        <v/>
      </c>
      <c r="AM48" s="32">
        <f>AM45/AM50</f>
        <v/>
      </c>
      <c r="AN48" s="32">
        <f>AN45/AN50</f>
        <v/>
      </c>
      <c r="AO48" s="32">
        <f>AO45/AO50</f>
        <v/>
      </c>
    </row>
    <row r="49">
      <c r="C49" s="12" t="inlineStr">
        <is>
          <t>EPS — Diluted</t>
        </is>
      </c>
      <c r="I49" s="16" t="n">
        <v>0.72</v>
      </c>
      <c r="J49" s="16" t="n">
        <v>0.15</v>
      </c>
      <c r="M49" s="16" t="n">
        <v>-0.19</v>
      </c>
      <c r="N49" s="16" t="n">
        <v>-0.04</v>
      </c>
      <c r="Q49" s="16" t="n">
        <v>0.39</v>
      </c>
      <c r="R49" s="16" t="n">
        <v>0.65</v>
      </c>
      <c r="U49" s="16" t="n">
        <v>0.63</v>
      </c>
      <c r="V49" s="16" t="n">
        <v>0.67</v>
      </c>
      <c r="W49" s="32">
        <f>W45/W51</f>
        <v/>
      </c>
      <c r="X49" s="32">
        <f>X45/X51</f>
        <v/>
      </c>
      <c r="Y49" s="32">
        <f>Y45/Y51</f>
        <v/>
      </c>
      <c r="Z49" s="32">
        <f>Z45/Z51</f>
        <v/>
      </c>
      <c r="AA49" s="32">
        <f>AA45/AA51</f>
        <v/>
      </c>
      <c r="AB49" s="32">
        <f>AB45/AB51</f>
        <v/>
      </c>
      <c r="AC49" s="32">
        <f>AC45/AC51</f>
        <v/>
      </c>
      <c r="AD49" s="32">
        <f>AD45/AD51</f>
        <v/>
      </c>
      <c r="AF49" s="16" t="n">
        <v>-3.84</v>
      </c>
      <c r="AG49" s="16" t="n">
        <v>-2.96</v>
      </c>
      <c r="AH49" s="16" t="n">
        <v>0.25</v>
      </c>
      <c r="AI49" s="16" t="n">
        <v>0.74</v>
      </c>
      <c r="AJ49" s="16" t="n">
        <v>2.52</v>
      </c>
      <c r="AK49" s="32">
        <f>AK45/AK51</f>
        <v/>
      </c>
      <c r="AL49" s="32">
        <f>AL45/AL51</f>
        <v/>
      </c>
      <c r="AM49" s="32">
        <f>AM45/AM51</f>
        <v/>
      </c>
      <c r="AN49" s="32">
        <f>AN45/AN51</f>
        <v/>
      </c>
      <c r="AO49" s="32">
        <f>AO45/AO51</f>
        <v/>
      </c>
    </row>
    <row r="50">
      <c r="C50" s="12" t="inlineStr">
        <is>
          <t>Shares — Basic (M)</t>
        </is>
      </c>
      <c r="I50" s="33" t="n">
        <v>560.326</v>
      </c>
      <c r="J50" s="33" t="n">
        <v>563.559</v>
      </c>
      <c r="M50" s="33" t="n">
        <v>569.528</v>
      </c>
      <c r="N50" s="33" t="n">
        <v>570.938</v>
      </c>
      <c r="Q50" s="33" t="n">
        <v>580.046</v>
      </c>
      <c r="R50" s="33" t="n">
        <v>590.287</v>
      </c>
      <c r="U50" s="33" t="n">
        <v>602.24</v>
      </c>
      <c r="V50" s="33" t="n">
        <v>611.5839999999999</v>
      </c>
      <c r="W50" s="34">
        <f>V50*(1+W202)</f>
        <v/>
      </c>
      <c r="X50" s="34">
        <f>W50*(1+X202)</f>
        <v/>
      </c>
      <c r="Y50" s="34">
        <f>X50*(1+Y202)</f>
        <v/>
      </c>
      <c r="Z50" s="34">
        <f>Y50*(1+Z202)</f>
        <v/>
      </c>
      <c r="AA50" s="34">
        <f>Z50*(1+AA202)</f>
        <v/>
      </c>
      <c r="AB50" s="34">
        <f>AA50*(1+AB202)</f>
        <v/>
      </c>
      <c r="AC50" s="34">
        <f>AB50*(1+AC202)</f>
        <v/>
      </c>
      <c r="AD50" s="34">
        <f>AC50*(1+AD202)</f>
        <v/>
      </c>
      <c r="AF50" s="33" t="n">
        <v>532.706</v>
      </c>
      <c r="AG50" s="33" t="n">
        <v>558.12</v>
      </c>
      <c r="AH50" s="33" t="n">
        <v>566.6130000000001</v>
      </c>
      <c r="AI50" s="33" t="n">
        <v>574.966</v>
      </c>
      <c r="AJ50" s="33" t="n">
        <v>595.024</v>
      </c>
      <c r="AK50" s="34">
        <f>AJ50*(1+AK202)</f>
        <v/>
      </c>
      <c r="AL50" s="34">
        <f>AK50*(1+AL202)</f>
        <v/>
      </c>
      <c r="AM50" s="34">
        <f>AL50*(1+AM202)</f>
        <v/>
      </c>
      <c r="AN50" s="34">
        <f>AM50*(1+AN202)</f>
        <v/>
      </c>
      <c r="AO50" s="34">
        <f>AN50*(1+AO202)</f>
        <v/>
      </c>
    </row>
    <row r="51">
      <c r="C51" s="12" t="inlineStr">
        <is>
          <t>Shares — Diluted (M)</t>
        </is>
      </c>
      <c r="I51" s="33" t="n">
        <v>611.939</v>
      </c>
      <c r="J51" s="33" t="n">
        <v>598.691</v>
      </c>
      <c r="M51" s="33" t="n">
        <v>569.528</v>
      </c>
      <c r="N51" s="33" t="n">
        <v>570.938</v>
      </c>
      <c r="Q51" s="33" t="n">
        <v>610.1369999999999</v>
      </c>
      <c r="R51" s="33" t="n">
        <v>634.638</v>
      </c>
      <c r="U51" s="33" t="n">
        <v>639.527</v>
      </c>
      <c r="V51" s="33" t="n">
        <v>636.173</v>
      </c>
      <c r="W51" s="34">
        <f>V51*(1+W202)</f>
        <v/>
      </c>
      <c r="X51" s="34">
        <f>W51*(1+X202)</f>
        <v/>
      </c>
      <c r="Y51" s="34">
        <f>X51*(1+Y202)</f>
        <v/>
      </c>
      <c r="Z51" s="34">
        <f>Y51*(1+Z202)</f>
        <v/>
      </c>
      <c r="AA51" s="34">
        <f>Z51*(1+AA202)</f>
        <v/>
      </c>
      <c r="AB51" s="34">
        <f>AA51*(1+AB202)</f>
        <v/>
      </c>
      <c r="AC51" s="34">
        <f>AB51*(1+AC202)</f>
        <v/>
      </c>
      <c r="AD51" s="34">
        <f>AC51*(1+AD202)</f>
        <v/>
      </c>
      <c r="AF51" s="33" t="n">
        <v>532.706</v>
      </c>
      <c r="AG51" s="33" t="n">
        <v>558.12</v>
      </c>
      <c r="AH51" s="33" t="n">
        <v>594.4059999999999</v>
      </c>
      <c r="AI51" s="33" t="n">
        <v>604.7140000000001</v>
      </c>
      <c r="AJ51" s="33" t="n">
        <v>638.227</v>
      </c>
      <c r="AK51" s="34">
        <f>AJ51*(1+AK202)</f>
        <v/>
      </c>
      <c r="AL51" s="34">
        <f>AK51*(1+AL202)</f>
        <v/>
      </c>
      <c r="AM51" s="34">
        <f>AL51*(1+AM202)</f>
        <v/>
      </c>
      <c r="AN51" s="34">
        <f>AM51*(1+AN202)</f>
        <v/>
      </c>
      <c r="AO51" s="34">
        <f>AN51*(1+AO202)</f>
        <v/>
      </c>
    </row>
    <row r="54">
      <c r="B54" s="18" t="inlineStr">
        <is>
          <t>Balance Sheet</t>
        </is>
      </c>
      <c r="C54" s="18" t="n"/>
      <c r="D54" s="18" t="n"/>
      <c r="E54" s="18" t="n"/>
      <c r="F54" s="18" t="n"/>
      <c r="G54" s="18" t="n"/>
      <c r="H54" s="18" t="n"/>
      <c r="I54" s="18" t="n"/>
      <c r="J54" s="18" t="n"/>
      <c r="K54" s="18" t="n"/>
      <c r="L54" s="18" t="n"/>
      <c r="M54" s="18" t="n"/>
      <c r="N54" s="18" t="n"/>
      <c r="O54" s="18" t="n"/>
      <c r="P54" s="18" t="n"/>
      <c r="Q54" s="18" t="n"/>
      <c r="R54" s="18" t="n"/>
      <c r="S54" s="18" t="n"/>
      <c r="T54" s="18" t="n"/>
      <c r="U54" s="18" t="n"/>
      <c r="V54" s="18" t="n"/>
      <c r="W54" s="18" t="n"/>
      <c r="X54" s="18" t="n"/>
      <c r="Y54" s="18" t="n"/>
      <c r="Z54" s="18" t="n"/>
      <c r="AA54" s="18" t="n"/>
      <c r="AB54" s="18" t="n"/>
      <c r="AC54" s="18" t="n"/>
      <c r="AD54" s="18" t="n"/>
      <c r="AF54" s="18" t="n"/>
      <c r="AG54" s="18" t="n"/>
      <c r="AH54" s="18" t="n"/>
      <c r="AI54" s="18" t="n"/>
      <c r="AJ54" s="18" t="n"/>
      <c r="AK54" s="18" t="n"/>
      <c r="AL54" s="18" t="n"/>
      <c r="AM54" s="18" t="n"/>
      <c r="AN54" s="18" t="n"/>
      <c r="AO54" s="18" t="n"/>
    </row>
    <row r="56">
      <c r="C56" s="12" t="inlineStr">
        <is>
          <t>Cash and Cash Equivalents</t>
        </is>
      </c>
      <c r="G56" s="27" t="n">
        <v>6493.232</v>
      </c>
      <c r="H56" s="27" t="n">
        <v>6253.387</v>
      </c>
      <c r="I56" s="27" t="n">
        <v>6029.859</v>
      </c>
      <c r="J56" s="27" t="n">
        <v>6082.74</v>
      </c>
      <c r="K56" s="27" t="n">
        <v>3524.449</v>
      </c>
      <c r="L56" s="27" t="n">
        <v>3219.873</v>
      </c>
      <c r="M56" s="27" t="n">
        <v>2811.056</v>
      </c>
      <c r="N56" s="27" t="n">
        <v>2460.831</v>
      </c>
      <c r="O56" s="27" t="n">
        <v>2646.488</v>
      </c>
      <c r="P56" s="27" t="n">
        <v>2538.749</v>
      </c>
      <c r="Q56" s="27" t="n">
        <v>2405.153</v>
      </c>
      <c r="R56" s="27" t="n">
        <v>2183.03</v>
      </c>
      <c r="S56" s="27" t="n">
        <v>2165.809</v>
      </c>
      <c r="T56" s="27" t="n">
        <v>3067.819</v>
      </c>
      <c r="U56" s="27" t="n">
        <v>4158.92</v>
      </c>
      <c r="V56" s="27" t="n">
        <v>4035.175</v>
      </c>
      <c r="W56" s="28">
        <f>V56+W150</f>
        <v/>
      </c>
      <c r="X56" s="28">
        <f>W56+X150</f>
        <v/>
      </c>
      <c r="Y56" s="28">
        <f>X56+Y150</f>
        <v/>
      </c>
      <c r="Z56" s="28">
        <f>Y56+Z150</f>
        <v/>
      </c>
      <c r="AA56" s="28">
        <f>Z56+AA150</f>
        <v/>
      </c>
      <c r="AB56" s="28">
        <f>AA56+AB150</f>
        <v/>
      </c>
      <c r="AC56" s="28">
        <f>AB56+AC150</f>
        <v/>
      </c>
      <c r="AD56" s="28">
        <f>AC56+AD150</f>
        <v/>
      </c>
      <c r="AF56" s="27" t="n">
        <v>9247.762000000001</v>
      </c>
      <c r="AG56" s="27" t="n">
        <v>6029.859</v>
      </c>
      <c r="AH56" s="27" t="n">
        <v>2811.056</v>
      </c>
      <c r="AI56" s="27" t="n">
        <v>2405.153</v>
      </c>
      <c r="AJ56" s="27" t="n">
        <v>4158.92</v>
      </c>
      <c r="AK56" s="28">
        <f>Y56</f>
        <v/>
      </c>
      <c r="AL56" s="28">
        <f>AC56</f>
        <v/>
      </c>
      <c r="AM56" s="28">
        <f>AL56+AM150</f>
        <v/>
      </c>
      <c r="AN56" s="28">
        <f>AM56+AN150</f>
        <v/>
      </c>
      <c r="AO56" s="28">
        <f>AN56+AO150</f>
        <v/>
      </c>
    </row>
    <row r="57">
      <c r="C57" s="12" t="inlineStr">
        <is>
          <t>Restricted Cash</t>
        </is>
      </c>
      <c r="G57" s="27" t="n">
        <v>1317.37</v>
      </c>
      <c r="H57" s="27" t="n">
        <v>1336.839</v>
      </c>
      <c r="I57" s="27" t="n">
        <v>1549.574</v>
      </c>
      <c r="J57" s="27" t="n">
        <v>1543.533</v>
      </c>
      <c r="K57" s="27" t="n">
        <v>1427.561</v>
      </c>
      <c r="L57" s="27" t="n">
        <v>1515.596</v>
      </c>
      <c r="M57" s="27" t="n">
        <v>1410.365</v>
      </c>
      <c r="N57" s="27" t="n">
        <v>1479.871</v>
      </c>
      <c r="O57" s="27" t="n">
        <v>1401.038</v>
      </c>
      <c r="P57" s="27" t="n">
        <v>1700.187</v>
      </c>
      <c r="Q57" s="27" t="n">
        <v>1655.171</v>
      </c>
      <c r="R57" s="27" t="n">
        <v>1810.071</v>
      </c>
      <c r="S57" s="27" t="n">
        <v>2075.266</v>
      </c>
      <c r="T57" s="27" t="n">
        <v>1963.218</v>
      </c>
      <c r="U57" s="27" t="n">
        <v>2216.733</v>
      </c>
      <c r="V57" s="27" t="n">
        <v>2220.176</v>
      </c>
      <c r="W57" s="28">
        <f>V57</f>
        <v/>
      </c>
      <c r="X57" s="28">
        <f>W57</f>
        <v/>
      </c>
      <c r="Y57" s="28">
        <f>X57</f>
        <v/>
      </c>
      <c r="Z57" s="28">
        <f>Y57</f>
        <v/>
      </c>
      <c r="AA57" s="28">
        <f>Z57</f>
        <v/>
      </c>
      <c r="AB57" s="28">
        <f>AA57</f>
        <v/>
      </c>
      <c r="AC57" s="28">
        <f>AB57</f>
        <v/>
      </c>
      <c r="AD57" s="28">
        <f>AC57</f>
        <v/>
      </c>
      <c r="AF57" s="27" t="n">
        <v>1551.635</v>
      </c>
      <c r="AG57" s="27" t="n">
        <v>1549.574</v>
      </c>
      <c r="AH57" s="27" t="n">
        <v>1410.365</v>
      </c>
      <c r="AI57" s="27" t="n">
        <v>1655.171</v>
      </c>
      <c r="AJ57" s="27" t="n">
        <v>2216.733</v>
      </c>
      <c r="AK57" s="28">
        <f>Y57</f>
        <v/>
      </c>
      <c r="AL57" s="28">
        <f>AC57</f>
        <v/>
      </c>
      <c r="AM57" s="28">
        <f>AL57</f>
        <v/>
      </c>
      <c r="AN57" s="28">
        <f>AM57</f>
        <v/>
      </c>
      <c r="AO57" s="28">
        <f>AN57</f>
        <v/>
      </c>
    </row>
    <row r="58">
      <c r="C58" s="12" t="inlineStr">
        <is>
          <t>Short-term Investments</t>
        </is>
      </c>
      <c r="G58" s="27" t="n">
        <v>1287.51</v>
      </c>
      <c r="H58" s="27" t="n">
        <v>1042.291</v>
      </c>
      <c r="I58" s="27" t="n">
        <v>864.258</v>
      </c>
      <c r="J58" s="27" t="n">
        <v>506.383</v>
      </c>
      <c r="K58" s="27" t="n">
        <v>2174.887</v>
      </c>
      <c r="L58" s="27" t="n">
        <v>2762.748</v>
      </c>
      <c r="M58" s="27" t="n">
        <v>2547.644</v>
      </c>
      <c r="N58" s="27" t="n">
        <v>2940.964</v>
      </c>
      <c r="O58" s="27" t="n">
        <v>3387.461</v>
      </c>
      <c r="P58" s="27" t="n">
        <v>5374.539</v>
      </c>
      <c r="Q58" s="27" t="n">
        <v>6215.423</v>
      </c>
      <c r="R58" s="27" t="n">
        <v>6243.214</v>
      </c>
      <c r="S58" s="27" t="n">
        <v>7244.913</v>
      </c>
      <c r="T58" s="27" t="n">
        <v>6834.186</v>
      </c>
      <c r="U58" s="27" t="n">
        <v>6413.261</v>
      </c>
      <c r="V58" s="27" t="n">
        <v>6505.463</v>
      </c>
      <c r="W58" s="28">
        <f>V58</f>
        <v/>
      </c>
      <c r="X58" s="28">
        <f>W58</f>
        <v/>
      </c>
      <c r="Y58" s="28">
        <f>X58</f>
        <v/>
      </c>
      <c r="Z58" s="28">
        <f>Y58</f>
        <v/>
      </c>
      <c r="AA58" s="28">
        <f>Z58</f>
        <v/>
      </c>
      <c r="AB58" s="28">
        <f>AA58</f>
        <v/>
      </c>
      <c r="AC58" s="28">
        <f>AB58</f>
        <v/>
      </c>
      <c r="AD58" s="28">
        <f>AC58</f>
        <v/>
      </c>
      <c r="AF58" s="27" t="n">
        <v>911.2809999999999</v>
      </c>
      <c r="AG58" s="27" t="n">
        <v>864.258</v>
      </c>
      <c r="AH58" s="27" t="n">
        <v>2547.644</v>
      </c>
      <c r="AI58" s="27" t="n">
        <v>6215.423</v>
      </c>
      <c r="AJ58" s="27" t="n">
        <v>6413.261</v>
      </c>
      <c r="AK58" s="28">
        <f>Y58</f>
        <v/>
      </c>
      <c r="AL58" s="28">
        <f>AC58</f>
        <v/>
      </c>
      <c r="AM58" s="28">
        <f>AL58</f>
        <v/>
      </c>
      <c r="AN58" s="28">
        <f>AM58</f>
        <v/>
      </c>
      <c r="AO58" s="28">
        <f>AN58</f>
        <v/>
      </c>
    </row>
    <row r="59">
      <c r="C59" s="12" t="inlineStr">
        <is>
          <t>Accounts Receivable</t>
        </is>
      </c>
      <c r="G59" s="27" t="n">
        <v>264.582</v>
      </c>
      <c r="H59" s="27" t="n">
        <v>235.932</v>
      </c>
      <c r="I59" s="27" t="n">
        <v>268.814</v>
      </c>
      <c r="J59" s="27" t="n">
        <v>201.52</v>
      </c>
      <c r="K59" s="27" t="n">
        <v>192.31</v>
      </c>
      <c r="L59" s="27" t="n">
        <v>190.788</v>
      </c>
      <c r="M59" s="27" t="n">
        <v>262.716</v>
      </c>
      <c r="N59" s="27" t="n">
        <v>236.608</v>
      </c>
      <c r="O59" s="27" t="n">
        <v>249.543</v>
      </c>
      <c r="P59" s="27" t="n">
        <v>280.579</v>
      </c>
      <c r="Q59" s="27" t="n">
        <v>306.657</v>
      </c>
      <c r="R59" s="27" t="n">
        <v>342.319</v>
      </c>
      <c r="S59" s="27" t="n">
        <v>322.357</v>
      </c>
      <c r="T59" s="27" t="n">
        <v>349.415</v>
      </c>
      <c r="U59" s="27" t="n">
        <v>378.047</v>
      </c>
      <c r="V59" s="27" t="n">
        <v>423.341</v>
      </c>
      <c r="W59" s="28">
        <f>W12*0.06</f>
        <v/>
      </c>
      <c r="X59" s="28">
        <f>X12*0.06</f>
        <v/>
      </c>
      <c r="Y59" s="28">
        <f>Y12*0.06</f>
        <v/>
      </c>
      <c r="Z59" s="28">
        <f>Z12*0.06</f>
        <v/>
      </c>
      <c r="AA59" s="28">
        <f>AA12*0.06</f>
        <v/>
      </c>
      <c r="AB59" s="28">
        <f>AB12*0.06</f>
        <v/>
      </c>
      <c r="AC59" s="28">
        <f>AC12*0.06</f>
        <v/>
      </c>
      <c r="AD59" s="28">
        <f>AD12*0.06</f>
        <v/>
      </c>
      <c r="AF59" s="27" t="n">
        <v>388.308</v>
      </c>
      <c r="AG59" s="27" t="n">
        <v>268.814</v>
      </c>
      <c r="AH59" s="27" t="n">
        <v>262.716</v>
      </c>
      <c r="AI59" s="27" t="n">
        <v>306.657</v>
      </c>
      <c r="AJ59" s="27" t="n">
        <v>378.047</v>
      </c>
      <c r="AK59" s="28">
        <f>Y59</f>
        <v/>
      </c>
      <c r="AL59" s="28">
        <f>AC59</f>
        <v/>
      </c>
      <c r="AM59" s="28">
        <f>AM12*0.06</f>
        <v/>
      </c>
      <c r="AN59" s="28">
        <f>AN12*0.06</f>
        <v/>
      </c>
      <c r="AO59" s="28">
        <f>AO12*0.06</f>
        <v/>
      </c>
    </row>
    <row r="60">
      <c r="C60" s="12" t="inlineStr">
        <is>
          <t>Loans Receivable, Current</t>
        </is>
      </c>
      <c r="G60" s="27" t="n">
        <v>2012.593</v>
      </c>
      <c r="H60" s="27" t="n">
        <v>2136.101</v>
      </c>
      <c r="I60" s="27" t="n">
        <v>2053.767</v>
      </c>
      <c r="J60" s="27" t="n">
        <v>2033.36</v>
      </c>
      <c r="K60" s="27" t="n">
        <v>1999.544</v>
      </c>
      <c r="L60" s="27" t="n">
        <v>2110.587</v>
      </c>
      <c r="M60" s="27" t="n">
        <v>2464.662</v>
      </c>
      <c r="N60" s="27" t="n">
        <v>2609.291</v>
      </c>
      <c r="O60" s="27" t="n">
        <v>2809.987</v>
      </c>
      <c r="P60" s="27" t="n">
        <v>3640.809</v>
      </c>
      <c r="Q60" s="27" t="n">
        <v>4052.215</v>
      </c>
      <c r="R60" s="27" t="n">
        <v>4674.606</v>
      </c>
      <c r="S60" s="27" t="n">
        <v>5589.75</v>
      </c>
      <c r="T60" s="27" t="n">
        <v>6413.832</v>
      </c>
      <c r="U60" s="27" t="n">
        <v>7405.741</v>
      </c>
      <c r="V60" s="27" t="n">
        <v>7866.08</v>
      </c>
      <c r="W60" s="28">
        <f>V60*(1+W206)</f>
        <v/>
      </c>
      <c r="X60" s="28">
        <f>W60*(1+X206)</f>
        <v/>
      </c>
      <c r="Y60" s="28">
        <f>X60*(1+Y206)</f>
        <v/>
      </c>
      <c r="Z60" s="28">
        <f>Y60*(1+Z206)</f>
        <v/>
      </c>
      <c r="AA60" s="28">
        <f>Z60*(1+AA206)</f>
        <v/>
      </c>
      <c r="AB60" s="28">
        <f>AA60*(1+AB206)</f>
        <v/>
      </c>
      <c r="AC60" s="28">
        <f>AB60*(1+AC206)</f>
        <v/>
      </c>
      <c r="AD60" s="28">
        <f>AC60*(1+AD206)</f>
        <v/>
      </c>
      <c r="AF60" s="27" t="n">
        <v>1500.954</v>
      </c>
      <c r="AG60" s="27" t="n">
        <v>2053.767</v>
      </c>
      <c r="AH60" s="27" t="n">
        <v>2464.662</v>
      </c>
      <c r="AI60" s="27" t="n">
        <v>4052.215</v>
      </c>
      <c r="AJ60" s="27" t="n">
        <v>7405.741</v>
      </c>
      <c r="AK60" s="28">
        <f>Y60</f>
        <v/>
      </c>
      <c r="AL60" s="28">
        <f>AC60</f>
        <v/>
      </c>
      <c r="AM60" s="28">
        <f>AL60*(1+AM206)</f>
        <v/>
      </c>
      <c r="AN60" s="28">
        <f>AM60*(1+AN206)</f>
        <v/>
      </c>
      <c r="AO60" s="28">
        <f>AN60*(1+AO206)</f>
        <v/>
      </c>
    </row>
    <row r="61">
      <c r="C61" s="12" t="inlineStr">
        <is>
          <t>Prepaid + Other Current Assets</t>
        </is>
      </c>
      <c r="G61" s="27" t="n">
        <v>1469.648</v>
      </c>
      <c r="H61" s="27" t="n">
        <v>1450.923</v>
      </c>
      <c r="I61" s="27" t="n">
        <v>1812.072</v>
      </c>
      <c r="J61" s="27" t="n">
        <v>1965.486</v>
      </c>
      <c r="K61" s="27" t="n">
        <v>2058.587</v>
      </c>
      <c r="L61" s="27" t="n">
        <v>2058.034</v>
      </c>
      <c r="M61" s="27" t="n">
        <v>2152.096</v>
      </c>
      <c r="N61" s="27" t="n">
        <v>2511.422</v>
      </c>
      <c r="O61" s="27" t="n">
        <v>2228.699</v>
      </c>
      <c r="P61" s="27" t="n">
        <v>1818.62</v>
      </c>
      <c r="Q61" s="27" t="n">
        <v>2079.803</v>
      </c>
      <c r="R61" s="27" t="n">
        <v>2353.364</v>
      </c>
      <c r="S61" s="27" t="n">
        <v>2172.941</v>
      </c>
      <c r="T61" s="27" t="n">
        <v>2245.014</v>
      </c>
      <c r="U61" s="27" t="n">
        <v>2454.215</v>
      </c>
      <c r="V61" s="27" t="n">
        <v>2656.364</v>
      </c>
      <c r="W61" s="28">
        <f>V61</f>
        <v/>
      </c>
      <c r="X61" s="28">
        <f>W61</f>
        <v/>
      </c>
      <c r="Y61" s="28">
        <f>X61</f>
        <v/>
      </c>
      <c r="Z61" s="28">
        <f>Y61</f>
        <v/>
      </c>
      <c r="AA61" s="28">
        <f>Z61</f>
        <v/>
      </c>
      <c r="AB61" s="28">
        <f>AA61</f>
        <v/>
      </c>
      <c r="AC61" s="28">
        <f>AB61</f>
        <v/>
      </c>
      <c r="AD61" s="28">
        <f>AC61</f>
        <v/>
      </c>
      <c r="AF61" s="27" t="n">
        <v>1417.958</v>
      </c>
      <c r="AG61" s="27" t="n">
        <v>1812.072</v>
      </c>
      <c r="AH61" s="27" t="n">
        <v>2152.096</v>
      </c>
      <c r="AI61" s="27" t="n">
        <v>2079.803</v>
      </c>
      <c r="AJ61" s="27" t="n">
        <v>2454.215</v>
      </c>
      <c r="AK61" s="28">
        <f>Y61</f>
        <v/>
      </c>
      <c r="AL61" s="28">
        <f>AC61</f>
        <v/>
      </c>
      <c r="AM61" s="28">
        <f>AL61</f>
        <v/>
      </c>
      <c r="AN61" s="28">
        <f>AM61</f>
        <v/>
      </c>
      <c r="AO61" s="28">
        <f>AN61</f>
        <v/>
      </c>
    </row>
    <row r="62">
      <c r="C62" s="12" t="inlineStr">
        <is>
          <t>Inventories</t>
        </is>
      </c>
      <c r="G62" s="27" t="n">
        <v>127.176</v>
      </c>
      <c r="H62" s="27" t="n">
        <v>122.391</v>
      </c>
      <c r="I62" s="27" t="n">
        <v>109.668</v>
      </c>
      <c r="J62" s="27" t="n">
        <v>107.306</v>
      </c>
      <c r="K62" s="27" t="n">
        <v>98.489</v>
      </c>
      <c r="L62" s="27" t="n">
        <v>116.32</v>
      </c>
      <c r="M62" s="27" t="n">
        <v>125.395</v>
      </c>
      <c r="N62" s="27" t="n">
        <v>142.284</v>
      </c>
      <c r="O62" s="27" t="n">
        <v>157.523</v>
      </c>
      <c r="P62" s="27" t="n">
        <v>200.712</v>
      </c>
      <c r="Q62" s="27" t="n">
        <v>143.246</v>
      </c>
      <c r="R62" s="27" t="n">
        <v>172.696</v>
      </c>
      <c r="S62" s="27" t="n">
        <v>169.298</v>
      </c>
      <c r="T62" s="27" t="n">
        <v>209.285</v>
      </c>
      <c r="U62" s="27" t="n">
        <v>222.578</v>
      </c>
      <c r="V62" s="27" t="n">
        <v>229.333</v>
      </c>
      <c r="W62" s="28">
        <f>-W17*0.08</f>
        <v/>
      </c>
      <c r="X62" s="28">
        <f>-X17*0.08</f>
        <v/>
      </c>
      <c r="Y62" s="28">
        <f>-Y17*0.08</f>
        <v/>
      </c>
      <c r="Z62" s="28">
        <f>-Z17*0.08</f>
        <v/>
      </c>
      <c r="AA62" s="28">
        <f>-AA17*0.08</f>
        <v/>
      </c>
      <c r="AB62" s="28">
        <f>-AB17*0.08</f>
        <v/>
      </c>
      <c r="AC62" s="28">
        <f>-AC17*0.08</f>
        <v/>
      </c>
      <c r="AD62" s="28">
        <f>-AD17*0.08</f>
        <v/>
      </c>
      <c r="AF62" s="27" t="n">
        <v>117.499</v>
      </c>
      <c r="AG62" s="27" t="n">
        <v>109.668</v>
      </c>
      <c r="AH62" s="27" t="n">
        <v>125.395</v>
      </c>
      <c r="AI62" s="27" t="n">
        <v>143.246</v>
      </c>
      <c r="AJ62" s="27" t="n">
        <v>222.578</v>
      </c>
      <c r="AK62" s="28">
        <f>Y62</f>
        <v/>
      </c>
      <c r="AL62" s="28">
        <f>AC62</f>
        <v/>
      </c>
      <c r="AM62" s="28">
        <f>-AM17*0.08</f>
        <v/>
      </c>
      <c r="AN62" s="28">
        <f>-AN17*0.08</f>
        <v/>
      </c>
      <c r="AO62" s="28">
        <f>-AO17*0.08</f>
        <v/>
      </c>
    </row>
    <row r="63">
      <c r="B63" s="2" t="inlineStr">
        <is>
          <t>Total Current Assets</t>
        </is>
      </c>
      <c r="G63" s="29">
        <f>G56+G57+G58+G59+G60+G61+G62</f>
        <v/>
      </c>
      <c r="H63" s="29">
        <f>H56+H57+H58+H59+H60+H61+H62</f>
        <v/>
      </c>
      <c r="I63" s="29">
        <f>I56+I57+I58+I59+I60+I61+I62</f>
        <v/>
      </c>
      <c r="J63" s="29">
        <f>J56+J57+J58+J59+J60+J61+J62</f>
        <v/>
      </c>
      <c r="K63" s="29">
        <f>K56+K57+K58+K59+K60+K61+K62</f>
        <v/>
      </c>
      <c r="L63" s="29">
        <f>L56+L57+L58+L59+L60+L61+L62</f>
        <v/>
      </c>
      <c r="M63" s="29">
        <f>M56+M57+M58+M59+M60+M61+M62</f>
        <v/>
      </c>
      <c r="N63" s="29">
        <f>N56+N57+N58+N59+N60+N61+N62</f>
        <v/>
      </c>
      <c r="O63" s="29">
        <f>O56+O57+O58+O59+O60+O61+O62</f>
        <v/>
      </c>
      <c r="P63" s="29">
        <f>P56+P57+P58+P59+P60+P61+P62</f>
        <v/>
      </c>
      <c r="Q63" s="29">
        <f>Q56+Q57+Q58+Q59+Q60+Q61+Q62</f>
        <v/>
      </c>
      <c r="R63" s="29">
        <f>R56+R57+R58+R59+R60+R61+R62</f>
        <v/>
      </c>
      <c r="S63" s="29">
        <f>S56+S57+S58+S59+S60+S61+S62</f>
        <v/>
      </c>
      <c r="T63" s="29">
        <f>T56+T57+T58+T59+T60+T61+T62</f>
        <v/>
      </c>
      <c r="U63" s="29">
        <f>U56+U57+U58+U59+U60+U61+U62</f>
        <v/>
      </c>
      <c r="V63" s="29">
        <f>V56+V57+V58+V59+V60+V61+V62</f>
        <v/>
      </c>
      <c r="W63" s="29">
        <f>W56+W57+W58+W59+W60+W61+W62</f>
        <v/>
      </c>
      <c r="X63" s="29">
        <f>X56+X57+X58+X59+X60+X61+X62</f>
        <v/>
      </c>
      <c r="Y63" s="29">
        <f>Y56+Y57+Y58+Y59+Y60+Y61+Y62</f>
        <v/>
      </c>
      <c r="Z63" s="29">
        <f>Z56+Z57+Z58+Z59+Z60+Z61+Z62</f>
        <v/>
      </c>
      <c r="AA63" s="29">
        <f>AA56+AA57+AA58+AA59+AA60+AA61+AA62</f>
        <v/>
      </c>
      <c r="AB63" s="29">
        <f>AB56+AB57+AB58+AB59+AB60+AB61+AB62</f>
        <v/>
      </c>
      <c r="AC63" s="29">
        <f>AC56+AC57+AC58+AC59+AC60+AC61+AC62</f>
        <v/>
      </c>
      <c r="AD63" s="29">
        <f>AD56+AD57+AD58+AD59+AD60+AD61+AD62</f>
        <v/>
      </c>
      <c r="AF63" s="29">
        <f>AF56+AF57+AF58+AF59+AF60+AF61+AF62</f>
        <v/>
      </c>
      <c r="AG63" s="29">
        <f>AG56+AG57+AG58+AG59+AG60+AG61+AG62</f>
        <v/>
      </c>
      <c r="AH63" s="29">
        <f>AH56+AH57+AH58+AH59+AH60+AH61+AH62</f>
        <v/>
      </c>
      <c r="AI63" s="29">
        <f>AI56+AI57+AI58+AI59+AI60+AI61+AI62</f>
        <v/>
      </c>
      <c r="AJ63" s="29">
        <f>AJ56+AJ57+AJ58+AJ59+AJ60+AJ61+AJ62</f>
        <v/>
      </c>
      <c r="AK63" s="30">
        <f>Y63</f>
        <v/>
      </c>
      <c r="AL63" s="30">
        <f>AC63</f>
        <v/>
      </c>
      <c r="AM63" s="29">
        <f>AM56+AM57+AM58+AM59+AM60+AM61+AM62</f>
        <v/>
      </c>
      <c r="AN63" s="29">
        <f>AN56+AN57+AN58+AN59+AN60+AN61+AN62</f>
        <v/>
      </c>
      <c r="AO63" s="29">
        <f>AO56+AO57+AO58+AO59+AO60+AO61+AO62</f>
        <v/>
      </c>
    </row>
    <row r="64">
      <c r="D64" s="8" t="inlineStr">
        <is>
          <t>Recon: Total CA</t>
        </is>
      </c>
      <c r="G64" s="31">
        <f>IF(_reported!G18="","",G63-_reported!G18)</f>
        <v/>
      </c>
      <c r="H64" s="31">
        <f>IF(_reported!H18="","",H63-_reported!H18)</f>
        <v/>
      </c>
      <c r="I64" s="31">
        <f>IF(_reported!I18="","",I63-_reported!I18)</f>
        <v/>
      </c>
      <c r="J64" s="31">
        <f>IF(_reported!J18="","",J63-_reported!J18)</f>
        <v/>
      </c>
      <c r="K64" s="31">
        <f>IF(_reported!K18="","",K63-_reported!K18)</f>
        <v/>
      </c>
      <c r="L64" s="31">
        <f>IF(_reported!L18="","",L63-_reported!L18)</f>
        <v/>
      </c>
      <c r="M64" s="31">
        <f>IF(_reported!M18="","",M63-_reported!M18)</f>
        <v/>
      </c>
      <c r="N64" s="31">
        <f>IF(_reported!N18="","",N63-_reported!N18)</f>
        <v/>
      </c>
      <c r="O64" s="31">
        <f>IF(_reported!O18="","",O63-_reported!O18)</f>
        <v/>
      </c>
      <c r="P64" s="31">
        <f>IF(_reported!P18="","",P63-_reported!P18)</f>
        <v/>
      </c>
      <c r="Q64" s="31">
        <f>IF(_reported!Q18="","",Q63-_reported!Q18)</f>
        <v/>
      </c>
      <c r="R64" s="31">
        <f>IF(_reported!R18="","",R63-_reported!R18)</f>
        <v/>
      </c>
      <c r="S64" s="31">
        <f>IF(_reported!S18="","",S63-_reported!S18)</f>
        <v/>
      </c>
      <c r="T64" s="31">
        <f>IF(_reported!T18="","",T63-_reported!T18)</f>
        <v/>
      </c>
      <c r="U64" s="31">
        <f>IF(_reported!U18="","",U63-_reported!U18)</f>
        <v/>
      </c>
      <c r="V64" s="31">
        <f>IF(_reported!V18="","",V63-_reported!V18)</f>
        <v/>
      </c>
      <c r="W64" s="31">
        <f>IF(_reported!W18="","",W63-_reported!W18)</f>
        <v/>
      </c>
      <c r="X64" s="31">
        <f>IF(_reported!X18="","",X63-_reported!X18)</f>
        <v/>
      </c>
      <c r="Y64" s="31">
        <f>IF(_reported!Y18="","",Y63-_reported!Y18)</f>
        <v/>
      </c>
      <c r="Z64" s="31">
        <f>IF(_reported!Z18="","",Z63-_reported!Z18)</f>
        <v/>
      </c>
      <c r="AA64" s="31">
        <f>IF(_reported!AA18="","",AA63-_reported!AA18)</f>
        <v/>
      </c>
      <c r="AB64" s="31">
        <f>IF(_reported!AB18="","",AB63-_reported!AB18)</f>
        <v/>
      </c>
      <c r="AC64" s="31">
        <f>IF(_reported!AC18="","",AC63-_reported!AC18)</f>
        <v/>
      </c>
      <c r="AD64" s="31">
        <f>IF(_reported!AD18="","",AD63-_reported!AD18)</f>
        <v/>
      </c>
      <c r="AF64" s="31">
        <f>IF(_reported!AF18="","",AF63-_reported!AF18)</f>
        <v/>
      </c>
      <c r="AG64" s="31">
        <f>IF(_reported!AG18="","",AG63-_reported!AG18)</f>
        <v/>
      </c>
      <c r="AH64" s="31">
        <f>IF(_reported!AH18="","",AH63-_reported!AH18)</f>
        <v/>
      </c>
      <c r="AI64" s="31">
        <f>IF(_reported!AI18="","",AI63-_reported!AI18)</f>
        <v/>
      </c>
      <c r="AJ64" s="31">
        <f>IF(_reported!AJ18="","",AJ63-_reported!AJ18)</f>
        <v/>
      </c>
      <c r="AK64" s="31">
        <f>IF(_reported!AK18="","",AK63-_reported!AK18)</f>
        <v/>
      </c>
      <c r="AL64" s="31">
        <f>IF(_reported!AL18="","",AL63-_reported!AL18)</f>
        <v/>
      </c>
      <c r="AM64" s="31">
        <f>IF(_reported!AM18="","",AM63-_reported!AM18)</f>
        <v/>
      </c>
      <c r="AN64" s="31">
        <f>IF(_reported!AN18="","",AN63-_reported!AN18)</f>
        <v/>
      </c>
      <c r="AO64" s="31">
        <f>IF(_reported!AO18="","",AO63-_reported!AO18)</f>
        <v/>
      </c>
    </row>
    <row r="66">
      <c r="C66" s="12" t="inlineStr">
        <is>
          <t>Property, Plant and Equipment, Net</t>
        </is>
      </c>
      <c r="G66" s="27" t="n">
        <v>1283.704</v>
      </c>
      <c r="H66" s="27" t="n">
        <v>1382.963</v>
      </c>
      <c r="I66" s="27" t="n">
        <v>1387.895</v>
      </c>
      <c r="J66" s="27" t="n">
        <v>1393.197</v>
      </c>
      <c r="K66" s="27" t="n">
        <v>1307.463</v>
      </c>
      <c r="L66" s="27" t="n">
        <v>1229.015</v>
      </c>
      <c r="M66" s="27" t="n">
        <v>1207.698</v>
      </c>
      <c r="N66" s="27" t="n">
        <v>1107.072</v>
      </c>
      <c r="O66" s="27" t="n">
        <v>1081.414</v>
      </c>
      <c r="P66" s="27" t="n">
        <v>1167.249</v>
      </c>
      <c r="Q66" s="27" t="n">
        <v>1097.699</v>
      </c>
      <c r="R66" s="27" t="n">
        <v>1081.491</v>
      </c>
      <c r="S66" s="27" t="n">
        <v>1137.765</v>
      </c>
      <c r="T66" s="27" t="n">
        <v>1189.733</v>
      </c>
      <c r="U66" s="27" t="n">
        <v>1306.837</v>
      </c>
      <c r="V66" s="27" t="n">
        <v>1273.424</v>
      </c>
      <c r="W66" s="28">
        <f>V66+W131-W118</f>
        <v/>
      </c>
      <c r="X66" s="28">
        <f>W66+X131-X118</f>
        <v/>
      </c>
      <c r="Y66" s="28">
        <f>X66+Y131-Y118</f>
        <v/>
      </c>
      <c r="Z66" s="28">
        <f>Y66+Z131-Z118</f>
        <v/>
      </c>
      <c r="AA66" s="28">
        <f>Z66+AA131-AA118</f>
        <v/>
      </c>
      <c r="AB66" s="28">
        <f>AA66+AB131-AB118</f>
        <v/>
      </c>
      <c r="AC66" s="28">
        <f>AB66+AC131-AC118</f>
        <v/>
      </c>
      <c r="AD66" s="28">
        <f>AC66+AD131-AD118</f>
        <v/>
      </c>
      <c r="AF66" s="27" t="n">
        <v>1029.963</v>
      </c>
      <c r="AG66" s="27" t="n">
        <v>1387.895</v>
      </c>
      <c r="AH66" s="27" t="n">
        <v>1207.698</v>
      </c>
      <c r="AI66" s="27" t="n">
        <v>1097.699</v>
      </c>
      <c r="AJ66" s="27" t="n">
        <v>1306.837</v>
      </c>
      <c r="AK66" s="28">
        <f>Y66</f>
        <v/>
      </c>
      <c r="AL66" s="28">
        <f>AC66</f>
        <v/>
      </c>
      <c r="AM66" s="28">
        <f>AL66+AM131-AM118</f>
        <v/>
      </c>
      <c r="AN66" s="28">
        <f>AM66+AN131-AN118</f>
        <v/>
      </c>
      <c r="AO66" s="28">
        <f>AN66+AO131-AO118</f>
        <v/>
      </c>
    </row>
    <row r="67">
      <c r="C67" s="12" t="inlineStr">
        <is>
          <t>Operating Lease Right-of-Use Assets</t>
        </is>
      </c>
      <c r="G67" s="27" t="n">
        <v>931.025</v>
      </c>
      <c r="H67" s="27" t="n">
        <v>1074.205</v>
      </c>
      <c r="I67" s="27" t="n">
        <v>957.84</v>
      </c>
      <c r="J67" s="27" t="n">
        <v>979.205</v>
      </c>
      <c r="K67" s="27" t="n">
        <v>1000.888</v>
      </c>
      <c r="L67" s="27" t="n">
        <v>1014.768</v>
      </c>
      <c r="M67" s="27" t="n">
        <v>1015.982</v>
      </c>
      <c r="N67" s="27" t="n">
        <v>951.402</v>
      </c>
      <c r="O67" s="27" t="n">
        <v>1107.279</v>
      </c>
      <c r="P67" s="27" t="n">
        <v>1160.416</v>
      </c>
      <c r="Q67" s="27" t="n">
        <v>1054.785</v>
      </c>
      <c r="R67" s="27" t="n">
        <v>1166.823</v>
      </c>
      <c r="S67" s="27" t="n">
        <v>1233.437</v>
      </c>
      <c r="T67" s="27" t="n">
        <v>1328.315</v>
      </c>
      <c r="U67" s="27" t="n">
        <v>1425.198</v>
      </c>
      <c r="V67" s="27" t="n">
        <v>1564.858</v>
      </c>
      <c r="W67" s="28">
        <f>V67</f>
        <v/>
      </c>
      <c r="X67" s="28">
        <f>W67</f>
        <v/>
      </c>
      <c r="Y67" s="28">
        <f>X67</f>
        <v/>
      </c>
      <c r="Z67" s="28">
        <f>Y67</f>
        <v/>
      </c>
      <c r="AA67" s="28">
        <f>Z67</f>
        <v/>
      </c>
      <c r="AB67" s="28">
        <f>AA67</f>
        <v/>
      </c>
      <c r="AC67" s="28">
        <f>AB67</f>
        <v/>
      </c>
      <c r="AD67" s="28">
        <f>AC67</f>
        <v/>
      </c>
      <c r="AF67" s="27" t="n">
        <v>649.6799999999999</v>
      </c>
      <c r="AG67" s="27" t="n">
        <v>957.84</v>
      </c>
      <c r="AH67" s="27" t="n">
        <v>1015.982</v>
      </c>
      <c r="AI67" s="27" t="n">
        <v>1054.785</v>
      </c>
      <c r="AJ67" s="27" t="n">
        <v>1425.198</v>
      </c>
      <c r="AK67" s="28">
        <f>Y67</f>
        <v/>
      </c>
      <c r="AL67" s="28">
        <f>AC67</f>
        <v/>
      </c>
      <c r="AM67" s="28">
        <f>AL67</f>
        <v/>
      </c>
      <c r="AN67" s="28">
        <f>AM67</f>
        <v/>
      </c>
      <c r="AO67" s="28">
        <f>AN67</f>
        <v/>
      </c>
    </row>
    <row r="68">
      <c r="C68" s="12" t="inlineStr">
        <is>
          <t>Intangible Assets, Net</t>
        </is>
      </c>
      <c r="G68" s="27" t="n">
        <v>65.51600000000001</v>
      </c>
      <c r="H68" s="27" t="n">
        <v>74.114</v>
      </c>
      <c r="I68" s="27" t="n">
        <v>65.01900000000001</v>
      </c>
      <c r="J68" s="27" t="n">
        <v>66.369</v>
      </c>
      <c r="K68" s="27" t="n">
        <v>61.326</v>
      </c>
      <c r="L68" s="27" t="n">
        <v>61.455</v>
      </c>
      <c r="M68" s="27" t="n">
        <v>50.821</v>
      </c>
      <c r="N68" s="27" t="n">
        <v>42.883</v>
      </c>
      <c r="O68" s="27" t="n">
        <v>35.692</v>
      </c>
      <c r="P68" s="27" t="n">
        <v>30.845</v>
      </c>
      <c r="Q68" s="27" t="n">
        <v>27.31</v>
      </c>
      <c r="R68" s="27" t="n">
        <v>20.605</v>
      </c>
      <c r="S68" s="27" t="n">
        <v>15.315</v>
      </c>
      <c r="T68" s="27" t="n">
        <v>15.754</v>
      </c>
      <c r="U68" s="27" t="n">
        <v>12.21</v>
      </c>
      <c r="V68" s="27" t="n">
        <v>9.257</v>
      </c>
      <c r="W68" s="28">
        <f>V68</f>
        <v/>
      </c>
      <c r="X68" s="28">
        <f>W68</f>
        <v/>
      </c>
      <c r="Y68" s="28">
        <f>X68</f>
        <v/>
      </c>
      <c r="Z68" s="28">
        <f>Y68</f>
        <v/>
      </c>
      <c r="AA68" s="28">
        <f>Z68</f>
        <v/>
      </c>
      <c r="AB68" s="28">
        <f>AA68</f>
        <v/>
      </c>
      <c r="AC68" s="28">
        <f>AB68</f>
        <v/>
      </c>
      <c r="AD68" s="28">
        <f>AC68</f>
        <v/>
      </c>
      <c r="AF68" s="27" t="n">
        <v>52.517</v>
      </c>
      <c r="AG68" s="27" t="n">
        <v>65.01900000000001</v>
      </c>
      <c r="AH68" s="27" t="n">
        <v>50.821</v>
      </c>
      <c r="AI68" s="27" t="n">
        <v>27.31</v>
      </c>
      <c r="AJ68" s="27" t="n">
        <v>12.21</v>
      </c>
      <c r="AK68" s="28">
        <f>Y68</f>
        <v/>
      </c>
      <c r="AL68" s="28">
        <f>AC68</f>
        <v/>
      </c>
      <c r="AM68" s="28">
        <f>AL68</f>
        <v/>
      </c>
      <c r="AN68" s="28">
        <f>AM68</f>
        <v/>
      </c>
      <c r="AO68" s="28">
        <f>AN68</f>
        <v/>
      </c>
    </row>
    <row r="69">
      <c r="C69" s="12" t="inlineStr">
        <is>
          <t>Goodwill</t>
        </is>
      </c>
      <c r="G69" s="27" t="n">
        <v>396.796</v>
      </c>
      <c r="H69" s="27" t="n">
        <v>407.994</v>
      </c>
      <c r="I69" s="27" t="n">
        <v>230.208</v>
      </c>
      <c r="J69" s="27" t="n">
        <v>115.907</v>
      </c>
      <c r="K69" s="27" t="n">
        <v>115.017</v>
      </c>
      <c r="L69" s="27" t="n">
        <v>111.952</v>
      </c>
      <c r="M69" s="27" t="n">
        <v>112.782</v>
      </c>
      <c r="N69" s="27" t="n">
        <v>110.049</v>
      </c>
      <c r="O69" s="27" t="n">
        <v>106.371</v>
      </c>
      <c r="P69" s="27" t="n">
        <v>113.766</v>
      </c>
      <c r="Q69" s="27" t="n">
        <v>107.625</v>
      </c>
      <c r="R69" s="27" t="n">
        <v>106.031</v>
      </c>
      <c r="S69" s="27" t="n">
        <v>107.631</v>
      </c>
      <c r="T69" s="27" t="n">
        <v>104.768</v>
      </c>
      <c r="U69" s="27" t="n">
        <v>104.462</v>
      </c>
      <c r="V69" s="27" t="n">
        <v>102.583</v>
      </c>
      <c r="W69" s="28">
        <f>V69</f>
        <v/>
      </c>
      <c r="X69" s="28">
        <f>W69</f>
        <v/>
      </c>
      <c r="Y69" s="28">
        <f>X69</f>
        <v/>
      </c>
      <c r="Z69" s="28">
        <f>Y69</f>
        <v/>
      </c>
      <c r="AA69" s="28">
        <f>Z69</f>
        <v/>
      </c>
      <c r="AB69" s="28">
        <f>AA69</f>
        <v/>
      </c>
      <c r="AC69" s="28">
        <f>AB69</f>
        <v/>
      </c>
      <c r="AD69" s="28">
        <f>AC69</f>
        <v/>
      </c>
      <c r="AF69" s="27" t="n">
        <v>539.624</v>
      </c>
      <c r="AG69" s="27" t="n">
        <v>230.208</v>
      </c>
      <c r="AH69" s="27" t="n">
        <v>112.782</v>
      </c>
      <c r="AI69" s="27" t="n">
        <v>107.625</v>
      </c>
      <c r="AJ69" s="27" t="n">
        <v>104.462</v>
      </c>
      <c r="AK69" s="28">
        <f>Y69</f>
        <v/>
      </c>
      <c r="AL69" s="28">
        <f>AC69</f>
        <v/>
      </c>
      <c r="AM69" s="28">
        <f>AL69</f>
        <v/>
      </c>
      <c r="AN69" s="28">
        <f>AM69</f>
        <v/>
      </c>
      <c r="AO69" s="28">
        <f>AN69</f>
        <v/>
      </c>
    </row>
    <row r="70">
      <c r="C70" s="12" t="inlineStr">
        <is>
          <t>Deferred Tax Assets</t>
        </is>
      </c>
      <c r="G70" s="27" t="n">
        <v>112.368</v>
      </c>
      <c r="H70" s="27" t="n">
        <v>103.386</v>
      </c>
      <c r="I70" s="27" t="n">
        <v>245.226</v>
      </c>
      <c r="J70" s="27" t="n">
        <v>282.81</v>
      </c>
      <c r="K70" s="27" t="n">
        <v>325.051</v>
      </c>
      <c r="L70" s="27" t="n">
        <v>311.044</v>
      </c>
      <c r="M70" s="27" t="n">
        <v>328.961</v>
      </c>
      <c r="N70" s="27" t="n">
        <v>330.509</v>
      </c>
      <c r="O70" s="27" t="n">
        <v>401.922</v>
      </c>
      <c r="P70" s="27" t="n">
        <v>481.358</v>
      </c>
      <c r="Q70" s="27" t="n">
        <v>517.383</v>
      </c>
      <c r="R70" s="27" t="n">
        <v>513.325</v>
      </c>
      <c r="S70" s="27" t="n">
        <v>601.921</v>
      </c>
      <c r="T70" s="27" t="n">
        <v>606.5890000000001</v>
      </c>
      <c r="U70" s="27" t="n">
        <v>596.155</v>
      </c>
      <c r="V70" s="27" t="n">
        <v>609.878</v>
      </c>
      <c r="W70" s="28">
        <f>V70</f>
        <v/>
      </c>
      <c r="X70" s="28">
        <f>W70</f>
        <v/>
      </c>
      <c r="Y70" s="28">
        <f>X70</f>
        <v/>
      </c>
      <c r="Z70" s="28">
        <f>Y70</f>
        <v/>
      </c>
      <c r="AA70" s="28">
        <f>Z70</f>
        <v/>
      </c>
      <c r="AB70" s="28">
        <f>AA70</f>
        <v/>
      </c>
      <c r="AC70" s="28">
        <f>AB70</f>
        <v/>
      </c>
      <c r="AD70" s="28">
        <f>AC70</f>
        <v/>
      </c>
      <c r="AF70" s="27" t="n">
        <v>103.755</v>
      </c>
      <c r="AG70" s="27" t="n">
        <v>245.226</v>
      </c>
      <c r="AH70" s="27" t="n">
        <v>328.961</v>
      </c>
      <c r="AI70" s="27" t="n">
        <v>517.383</v>
      </c>
      <c r="AJ70" s="27" t="n">
        <v>596.155</v>
      </c>
      <c r="AK70" s="28">
        <f>Y70</f>
        <v/>
      </c>
      <c r="AL70" s="28">
        <f>AC70</f>
        <v/>
      </c>
      <c r="AM70" s="28">
        <f>AL70</f>
        <v/>
      </c>
      <c r="AN70" s="28">
        <f>AM70</f>
        <v/>
      </c>
      <c r="AO70" s="28">
        <f>AN70</f>
        <v/>
      </c>
    </row>
    <row r="71">
      <c r="C71" s="12" t="inlineStr">
        <is>
          <t>Loans Receivable, Non-current</t>
        </is>
      </c>
      <c r="G71" s="27" t="n">
        <v>23.519</v>
      </c>
      <c r="H71" s="27" t="n">
        <v>22.804</v>
      </c>
      <c r="I71" s="27" t="n">
        <v>21.663</v>
      </c>
      <c r="J71" s="27" t="n">
        <v>16.319</v>
      </c>
      <c r="K71" s="27" t="n">
        <v>18.797</v>
      </c>
      <c r="L71" s="27" t="n">
        <v>19.841</v>
      </c>
      <c r="M71" s="27" t="n">
        <v>20.551</v>
      </c>
      <c r="N71" s="27" t="n">
        <v>19.995</v>
      </c>
      <c r="O71" s="27" t="n">
        <v>51.129</v>
      </c>
      <c r="P71" s="27" t="n">
        <v>63.202</v>
      </c>
      <c r="Q71" s="27" t="n">
        <v>108.594</v>
      </c>
      <c r="R71" s="27" t="n">
        <v>152.173</v>
      </c>
      <c r="S71" s="27" t="n">
        <v>239.169</v>
      </c>
      <c r="T71" s="27" t="n">
        <v>345.074</v>
      </c>
      <c r="U71" s="27" t="n">
        <v>558.336</v>
      </c>
      <c r="V71" s="27" t="n">
        <v>609.3869999999999</v>
      </c>
      <c r="W71" s="28">
        <f>V71</f>
        <v/>
      </c>
      <c r="X71" s="28">
        <f>W71</f>
        <v/>
      </c>
      <c r="Y71" s="28">
        <f>X71</f>
        <v/>
      </c>
      <c r="Z71" s="28">
        <f>Y71</f>
        <v/>
      </c>
      <c r="AA71" s="28">
        <f>Z71</f>
        <v/>
      </c>
      <c r="AB71" s="28">
        <f>AA71</f>
        <v/>
      </c>
      <c r="AC71" s="28">
        <f>AB71</f>
        <v/>
      </c>
      <c r="AD71" s="28">
        <f>AC71</f>
        <v/>
      </c>
      <c r="AF71" s="27" t="n">
        <v>28.964</v>
      </c>
      <c r="AG71" s="27" t="n">
        <v>21.663</v>
      </c>
      <c r="AH71" s="27" t="n">
        <v>20.551</v>
      </c>
      <c r="AI71" s="27" t="n">
        <v>108.594</v>
      </c>
      <c r="AJ71" s="27" t="n">
        <v>558.336</v>
      </c>
      <c r="AK71" s="28">
        <f>Y71</f>
        <v/>
      </c>
      <c r="AL71" s="28">
        <f>AC71</f>
        <v/>
      </c>
      <c r="AM71" s="28">
        <f>AL71</f>
        <v/>
      </c>
      <c r="AN71" s="28">
        <f>AM71</f>
        <v/>
      </c>
      <c r="AO71" s="28">
        <f>AN71</f>
        <v/>
      </c>
    </row>
    <row r="72">
      <c r="C72" s="12" t="inlineStr">
        <is>
          <t>Long-term Investments</t>
        </is>
      </c>
      <c r="G72" s="27" t="n">
        <v>1360.385</v>
      </c>
      <c r="H72" s="27" t="n">
        <v>1349.186</v>
      </c>
      <c r="I72" s="27" t="n">
        <v>1253.593</v>
      </c>
      <c r="J72" s="27" t="n">
        <v>1789.199</v>
      </c>
      <c r="K72" s="27" t="n">
        <v>3183.342</v>
      </c>
      <c r="L72" s="27" t="n">
        <v>3162.71</v>
      </c>
      <c r="M72" s="27" t="n">
        <v>4262.562</v>
      </c>
      <c r="N72" s="27" t="n">
        <v>4024.615</v>
      </c>
      <c r="O72" s="27" t="n">
        <v>3769.487</v>
      </c>
      <c r="P72" s="27" t="n">
        <v>2974.637</v>
      </c>
      <c r="Q72" s="27" t="n">
        <v>2694.305</v>
      </c>
      <c r="R72" s="27" t="n">
        <v>2828.545</v>
      </c>
      <c r="S72" s="27" t="n">
        <v>2121.897</v>
      </c>
      <c r="T72" s="27" t="n">
        <v>1827.968</v>
      </c>
      <c r="U72" s="27" t="n">
        <v>1888.829</v>
      </c>
      <c r="V72" s="27" t="n">
        <v>2173.463</v>
      </c>
      <c r="W72" s="28">
        <f>V72</f>
        <v/>
      </c>
      <c r="X72" s="28">
        <f>W72</f>
        <v/>
      </c>
      <c r="Y72" s="28">
        <f>X72</f>
        <v/>
      </c>
      <c r="Z72" s="28">
        <f>Y72</f>
        <v/>
      </c>
      <c r="AA72" s="28">
        <f>Z72</f>
        <v/>
      </c>
      <c r="AB72" s="28">
        <f>AA72</f>
        <v/>
      </c>
      <c r="AC72" s="28">
        <f>AB72</f>
        <v/>
      </c>
      <c r="AD72" s="28">
        <f>AC72</f>
        <v/>
      </c>
      <c r="AF72" s="27" t="n">
        <v>1052.861</v>
      </c>
      <c r="AG72" s="27" t="n">
        <v>1253.593</v>
      </c>
      <c r="AH72" s="27" t="n">
        <v>4262.562</v>
      </c>
      <c r="AI72" s="27" t="n">
        <v>2694.305</v>
      </c>
      <c r="AJ72" s="27" t="n">
        <v>1888.829</v>
      </c>
      <c r="AK72" s="28">
        <f>Y72</f>
        <v/>
      </c>
      <c r="AL72" s="28">
        <f>AC72</f>
        <v/>
      </c>
      <c r="AM72" s="28">
        <f>AL72</f>
        <v/>
      </c>
      <c r="AN72" s="28">
        <f>AM72</f>
        <v/>
      </c>
      <c r="AO72" s="28">
        <f>AN72</f>
        <v/>
      </c>
    </row>
    <row r="73">
      <c r="C73" s="12" t="inlineStr">
        <is>
          <t>Other Non-current Assets</t>
        </is>
      </c>
      <c r="G73" s="27" t="n">
        <v>322.293</v>
      </c>
      <c r="H73" s="27" t="n">
        <v>289.772</v>
      </c>
      <c r="I73" s="27" t="n">
        <v>153.34</v>
      </c>
      <c r="J73" s="27" t="n">
        <v>160.588</v>
      </c>
      <c r="K73" s="27" t="n">
        <v>164.605</v>
      </c>
      <c r="L73" s="27" t="n">
        <v>140.379</v>
      </c>
      <c r="M73" s="27" t="n">
        <v>109.941</v>
      </c>
      <c r="N73" s="27" t="n">
        <v>127.244</v>
      </c>
      <c r="O73" s="27" t="n">
        <v>135.987</v>
      </c>
      <c r="P73" s="27" t="n">
        <v>146.022</v>
      </c>
      <c r="Q73" s="27" t="n">
        <v>160.1</v>
      </c>
      <c r="R73" s="27" t="n">
        <v>194.78</v>
      </c>
      <c r="S73" s="27" t="n">
        <v>242.941</v>
      </c>
      <c r="T73" s="27" t="n">
        <v>250.332</v>
      </c>
      <c r="U73" s="27" t="n">
        <v>229.457</v>
      </c>
      <c r="V73" s="27" t="n">
        <v>311.447</v>
      </c>
      <c r="W73" s="28">
        <f>V73</f>
        <v/>
      </c>
      <c r="X73" s="28">
        <f>W73</f>
        <v/>
      </c>
      <c r="Y73" s="28">
        <f>X73</f>
        <v/>
      </c>
      <c r="Z73" s="28">
        <f>Y73</f>
        <v/>
      </c>
      <c r="AA73" s="28">
        <f>Z73</f>
        <v/>
      </c>
      <c r="AB73" s="28">
        <f>AA73</f>
        <v/>
      </c>
      <c r="AC73" s="28">
        <f>AB73</f>
        <v/>
      </c>
      <c r="AD73" s="28">
        <f>AC73</f>
        <v/>
      </c>
      <c r="AF73" s="27" t="n">
        <v>163.264</v>
      </c>
      <c r="AG73" s="27" t="n">
        <v>153.34</v>
      </c>
      <c r="AH73" s="27" t="n">
        <v>109.941</v>
      </c>
      <c r="AI73" s="27" t="n">
        <v>160.1</v>
      </c>
      <c r="AJ73" s="27" t="n">
        <v>229.457</v>
      </c>
      <c r="AK73" s="28">
        <f>Y73</f>
        <v/>
      </c>
      <c r="AL73" s="28">
        <f>AC73</f>
        <v/>
      </c>
      <c r="AM73" s="28">
        <f>AL73</f>
        <v/>
      </c>
      <c r="AN73" s="28">
        <f>AM73</f>
        <v/>
      </c>
      <c r="AO73" s="28">
        <f>AN73</f>
        <v/>
      </c>
    </row>
    <row r="74">
      <c r="B74" s="2" t="inlineStr">
        <is>
          <t>Total Assets</t>
        </is>
      </c>
      <c r="G74" s="29">
        <f>G63+G66+G67+G68+G69+G70+G71+G72+G73</f>
        <v/>
      </c>
      <c r="H74" s="29">
        <f>H63+H66+H67+H68+H69+H70+H71+H72+H73</f>
        <v/>
      </c>
      <c r="I74" s="29">
        <f>I63+I66+I67+I68+I69+I70+I71+I72+I73</f>
        <v/>
      </c>
      <c r="J74" s="29">
        <f>J63+J66+J67+J68+J69+J70+J71+J72+J73</f>
        <v/>
      </c>
      <c r="K74" s="29">
        <f>K63+K66+K67+K68+K69+K70+K71+K72+K73</f>
        <v/>
      </c>
      <c r="L74" s="29">
        <f>L63+L66+L67+L68+L69+L70+L71+L72+L73</f>
        <v/>
      </c>
      <c r="M74" s="29">
        <f>M63+M66+M67+M68+M69+M70+M71+M72+M73</f>
        <v/>
      </c>
      <c r="N74" s="29">
        <f>N63+N66+N67+N68+N69+N70+N71+N72+N73</f>
        <v/>
      </c>
      <c r="O74" s="29">
        <f>O63+O66+O67+O68+O69+O70+O71+O72+O73</f>
        <v/>
      </c>
      <c r="P74" s="29">
        <f>P63+P66+P67+P68+P69+P70+P71+P72+P73</f>
        <v/>
      </c>
      <c r="Q74" s="29">
        <f>Q63+Q66+Q67+Q68+Q69+Q70+Q71+Q72+Q73</f>
        <v/>
      </c>
      <c r="R74" s="29">
        <f>R63+R66+R67+R68+R69+R70+R71+R72+R73</f>
        <v/>
      </c>
      <c r="S74" s="29">
        <f>S63+S66+S67+S68+S69+S70+S71+S72+S73</f>
        <v/>
      </c>
      <c r="T74" s="29">
        <f>T63+T66+T67+T68+T69+T70+T71+T72+T73</f>
        <v/>
      </c>
      <c r="U74" s="29">
        <f>U63+U66+U67+U68+U69+U70+U71+U72+U73</f>
        <v/>
      </c>
      <c r="V74" s="29">
        <f>V63+V66+V67+V68+V69+V70+V71+V72+V73</f>
        <v/>
      </c>
      <c r="W74" s="29">
        <f>W63+W66+W67+W68+W69+W70+W71+W72+W73</f>
        <v/>
      </c>
      <c r="X74" s="29">
        <f>X63+X66+X67+X68+X69+X70+X71+X72+X73</f>
        <v/>
      </c>
      <c r="Y74" s="29">
        <f>Y63+Y66+Y67+Y68+Y69+Y70+Y71+Y72+Y73</f>
        <v/>
      </c>
      <c r="Z74" s="29">
        <f>Z63+Z66+Z67+Z68+Z69+Z70+Z71+Z72+Z73</f>
        <v/>
      </c>
      <c r="AA74" s="29">
        <f>AA63+AA66+AA67+AA68+AA69+AA70+AA71+AA72+AA73</f>
        <v/>
      </c>
      <c r="AB74" s="29">
        <f>AB63+AB66+AB67+AB68+AB69+AB70+AB71+AB72+AB73</f>
        <v/>
      </c>
      <c r="AC74" s="29">
        <f>AC63+AC66+AC67+AC68+AC69+AC70+AC71+AC72+AC73</f>
        <v/>
      </c>
      <c r="AD74" s="29">
        <f>AD63+AD66+AD67+AD68+AD69+AD70+AD71+AD72+AD73</f>
        <v/>
      </c>
      <c r="AF74" s="29">
        <f>AF63+AF66+AF67+AF68+AF69+AF70+AF71+AF72+AF73</f>
        <v/>
      </c>
      <c r="AG74" s="29">
        <f>AG63+AG66+AG67+AG68+AG69+AG70+AG71+AG72+AG73</f>
        <v/>
      </c>
      <c r="AH74" s="29">
        <f>AH63+AH66+AH67+AH68+AH69+AH70+AH71+AH72+AH73</f>
        <v/>
      </c>
      <c r="AI74" s="29">
        <f>AI63+AI66+AI67+AI68+AI69+AI70+AI71+AI72+AI73</f>
        <v/>
      </c>
      <c r="AJ74" s="29">
        <f>AJ63+AJ66+AJ67+AJ68+AJ69+AJ70+AJ71+AJ72+AJ73</f>
        <v/>
      </c>
      <c r="AK74" s="30">
        <f>Y74</f>
        <v/>
      </c>
      <c r="AL74" s="30">
        <f>AC74</f>
        <v/>
      </c>
      <c r="AM74" s="29">
        <f>AM63+AM66+AM67+AM68+AM69+AM70+AM71+AM72+AM73</f>
        <v/>
      </c>
      <c r="AN74" s="29">
        <f>AN63+AN66+AN67+AN68+AN69+AN70+AN71+AN72+AN73</f>
        <v/>
      </c>
      <c r="AO74" s="29">
        <f>AO63+AO66+AO67+AO68+AO69+AO70+AO71+AO72+AO73</f>
        <v/>
      </c>
    </row>
    <row r="75">
      <c r="D75" s="8" t="inlineStr">
        <is>
          <t>Recon: Total Assets</t>
        </is>
      </c>
      <c r="G75" s="31">
        <f>IF(_reported!G19="","",G74-_reported!G19)</f>
        <v/>
      </c>
      <c r="H75" s="31">
        <f>IF(_reported!H19="","",H74-_reported!H19)</f>
        <v/>
      </c>
      <c r="I75" s="31">
        <f>IF(_reported!I19="","",I74-_reported!I19)</f>
        <v/>
      </c>
      <c r="J75" s="31">
        <f>IF(_reported!J19="","",J74-_reported!J19)</f>
        <v/>
      </c>
      <c r="K75" s="31">
        <f>IF(_reported!K19="","",K74-_reported!K19)</f>
        <v/>
      </c>
      <c r="L75" s="31">
        <f>IF(_reported!L19="","",L74-_reported!L19)</f>
        <v/>
      </c>
      <c r="M75" s="31">
        <f>IF(_reported!M19="","",M74-_reported!M19)</f>
        <v/>
      </c>
      <c r="N75" s="31">
        <f>IF(_reported!N19="","",N74-_reported!N19)</f>
        <v/>
      </c>
      <c r="O75" s="31">
        <f>IF(_reported!O19="","",O74-_reported!O19)</f>
        <v/>
      </c>
      <c r="P75" s="31">
        <f>IF(_reported!P19="","",P74-_reported!P19)</f>
        <v/>
      </c>
      <c r="Q75" s="31">
        <f>IF(_reported!Q19="","",Q74-_reported!Q19)</f>
        <v/>
      </c>
      <c r="R75" s="31">
        <f>IF(_reported!R19="","",R74-_reported!R19)</f>
        <v/>
      </c>
      <c r="S75" s="31">
        <f>IF(_reported!S19="","",S74-_reported!S19)</f>
        <v/>
      </c>
      <c r="T75" s="31">
        <f>IF(_reported!T19="","",T74-_reported!T19)</f>
        <v/>
      </c>
      <c r="U75" s="31">
        <f>IF(_reported!U19="","",U74-_reported!U19)</f>
        <v/>
      </c>
      <c r="V75" s="31">
        <f>IF(_reported!V19="","",V74-_reported!V19)</f>
        <v/>
      </c>
      <c r="W75" s="31">
        <f>IF(_reported!W19="","",W74-_reported!W19)</f>
        <v/>
      </c>
      <c r="X75" s="31">
        <f>IF(_reported!X19="","",X74-_reported!X19)</f>
        <v/>
      </c>
      <c r="Y75" s="31">
        <f>IF(_reported!Y19="","",Y74-_reported!Y19)</f>
        <v/>
      </c>
      <c r="Z75" s="31">
        <f>IF(_reported!Z19="","",Z74-_reported!Z19)</f>
        <v/>
      </c>
      <c r="AA75" s="31">
        <f>IF(_reported!AA19="","",AA74-_reported!AA19)</f>
        <v/>
      </c>
      <c r="AB75" s="31">
        <f>IF(_reported!AB19="","",AB74-_reported!AB19)</f>
        <v/>
      </c>
      <c r="AC75" s="31">
        <f>IF(_reported!AC19="","",AC74-_reported!AC19)</f>
        <v/>
      </c>
      <c r="AD75" s="31">
        <f>IF(_reported!AD19="","",AD74-_reported!AD19)</f>
        <v/>
      </c>
      <c r="AF75" s="31">
        <f>IF(_reported!AF19="","",AF74-_reported!AF19)</f>
        <v/>
      </c>
      <c r="AG75" s="31">
        <f>IF(_reported!AG19="","",AG74-_reported!AG19)</f>
        <v/>
      </c>
      <c r="AH75" s="31">
        <f>IF(_reported!AH19="","",AH74-_reported!AH19)</f>
        <v/>
      </c>
      <c r="AI75" s="31">
        <f>IF(_reported!AI19="","",AI74-_reported!AI19)</f>
        <v/>
      </c>
      <c r="AJ75" s="31">
        <f>IF(_reported!AJ19="","",AJ74-_reported!AJ19)</f>
        <v/>
      </c>
      <c r="AK75" s="31">
        <f>IF(_reported!AK19="","",AK74-_reported!AK19)</f>
        <v/>
      </c>
      <c r="AL75" s="31">
        <f>IF(_reported!AL19="","",AL74-_reported!AL19)</f>
        <v/>
      </c>
      <c r="AM75" s="31">
        <f>IF(_reported!AM19="","",AM74-_reported!AM19)</f>
        <v/>
      </c>
      <c r="AN75" s="31">
        <f>IF(_reported!AN19="","",AN74-_reported!AN19)</f>
        <v/>
      </c>
      <c r="AO75" s="31">
        <f>IF(_reported!AO19="","",AO74-_reported!AO19)</f>
        <v/>
      </c>
    </row>
    <row r="77">
      <c r="C77" s="12" t="inlineStr">
        <is>
          <t>Accounts Payable</t>
        </is>
      </c>
      <c r="G77" s="27" t="n">
        <v>238.959</v>
      </c>
      <c r="H77" s="27" t="n">
        <v>289.81</v>
      </c>
      <c r="I77" s="27" t="n">
        <v>258.648</v>
      </c>
      <c r="J77" s="27" t="n">
        <v>212.293</v>
      </c>
      <c r="K77" s="27" t="n">
        <v>219.048</v>
      </c>
      <c r="L77" s="27" t="n">
        <v>267.852</v>
      </c>
      <c r="M77" s="27" t="n">
        <v>342.547</v>
      </c>
      <c r="N77" s="27" t="n">
        <v>280.005</v>
      </c>
      <c r="O77" s="27" t="n">
        <v>293.688</v>
      </c>
      <c r="P77" s="27" t="n">
        <v>274.771</v>
      </c>
      <c r="Q77" s="27" t="n">
        <v>350.021</v>
      </c>
      <c r="R77" s="27" t="n">
        <v>320.948</v>
      </c>
      <c r="S77" s="27" t="n">
        <v>359.092</v>
      </c>
      <c r="T77" s="27" t="n">
        <v>480.395</v>
      </c>
      <c r="U77" s="27" t="n">
        <v>467.807</v>
      </c>
      <c r="V77" s="27" t="n">
        <v>539.1369999999999</v>
      </c>
      <c r="W77" s="28">
        <f>-W17*0.115</f>
        <v/>
      </c>
      <c r="X77" s="28">
        <f>-X17*0.115</f>
        <v/>
      </c>
      <c r="Y77" s="28">
        <f>-Y17*0.115</f>
        <v/>
      </c>
      <c r="Z77" s="28">
        <f>-Z17*0.115</f>
        <v/>
      </c>
      <c r="AA77" s="28">
        <f>-AA17*0.115</f>
        <v/>
      </c>
      <c r="AB77" s="28">
        <f>-AB17*0.115</f>
        <v/>
      </c>
      <c r="AC77" s="28">
        <f>-AC17*0.115</f>
        <v/>
      </c>
      <c r="AD77" s="28">
        <f>-AD17*0.115</f>
        <v/>
      </c>
      <c r="AF77" s="27" t="n">
        <v>213.58</v>
      </c>
      <c r="AG77" s="27" t="n">
        <v>258.648</v>
      </c>
      <c r="AH77" s="27" t="n">
        <v>342.547</v>
      </c>
      <c r="AI77" s="27" t="n">
        <v>350.021</v>
      </c>
      <c r="AJ77" s="27" t="n">
        <v>467.807</v>
      </c>
      <c r="AK77" s="28">
        <f>Y77</f>
        <v/>
      </c>
      <c r="AL77" s="28">
        <f>AC77</f>
        <v/>
      </c>
      <c r="AM77" s="28">
        <f>-AM17*0.115</f>
        <v/>
      </c>
      <c r="AN77" s="28">
        <f>-AN17*0.115</f>
        <v/>
      </c>
      <c r="AO77" s="28">
        <f>-AO17*0.115</f>
        <v/>
      </c>
    </row>
    <row r="78">
      <c r="C78" s="12" t="inlineStr">
        <is>
          <t>Accrued Expenses + Other Payables</t>
        </is>
      </c>
      <c r="G78" s="27" t="n">
        <v>3839.437</v>
      </c>
      <c r="H78" s="27" t="n">
        <v>4252.081</v>
      </c>
      <c r="I78" s="27" t="n">
        <v>1396.613</v>
      </c>
      <c r="J78" s="27" t="n">
        <v>1281.115</v>
      </c>
      <c r="K78" s="27" t="n">
        <v>1409.322</v>
      </c>
      <c r="L78" s="27" t="n">
        <v>1597.125</v>
      </c>
      <c r="M78" s="27" t="n">
        <v>1834.807</v>
      </c>
      <c r="N78" s="27" t="n">
        <v>1815.919</v>
      </c>
      <c r="O78" s="27" t="n">
        <v>1804.152</v>
      </c>
      <c r="P78" s="27" t="n">
        <v>2148.427</v>
      </c>
      <c r="Q78" s="27" t="n">
        <v>2380.371</v>
      </c>
      <c r="R78" s="27" t="n">
        <v>2163.786</v>
      </c>
      <c r="S78" s="27" t="n">
        <v>2420.402</v>
      </c>
      <c r="T78" s="27" t="n">
        <v>2630.808</v>
      </c>
      <c r="U78" s="27" t="n">
        <v>3156.75</v>
      </c>
      <c r="V78" s="27" t="n">
        <v>2936.177</v>
      </c>
      <c r="W78" s="28">
        <f>V78</f>
        <v/>
      </c>
      <c r="X78" s="28">
        <f>W78</f>
        <v/>
      </c>
      <c r="Y78" s="28">
        <f>X78</f>
        <v/>
      </c>
      <c r="Z78" s="28">
        <f>Y78</f>
        <v/>
      </c>
      <c r="AA78" s="28">
        <f>Z78</f>
        <v/>
      </c>
      <c r="AB78" s="28">
        <f>AA78</f>
        <v/>
      </c>
      <c r="AC78" s="28">
        <f>AB78</f>
        <v/>
      </c>
      <c r="AD78" s="28">
        <f>AC78</f>
        <v/>
      </c>
      <c r="AF78" s="27" t="n">
        <v>3531.187</v>
      </c>
      <c r="AG78" s="27" t="n">
        <v>1396.613</v>
      </c>
      <c r="AH78" s="27" t="n">
        <v>1834.807</v>
      </c>
      <c r="AI78" s="27" t="n">
        <v>2380.371</v>
      </c>
      <c r="AJ78" s="27" t="n">
        <v>3156.75</v>
      </c>
      <c r="AK78" s="28">
        <f>Y78</f>
        <v/>
      </c>
      <c r="AL78" s="28">
        <f>AC78</f>
        <v/>
      </c>
      <c r="AM78" s="28">
        <f>AL78</f>
        <v/>
      </c>
      <c r="AN78" s="28">
        <f>AM78</f>
        <v/>
      </c>
      <c r="AO78" s="28">
        <f>AN78</f>
        <v/>
      </c>
    </row>
    <row r="79">
      <c r="C79" s="12" t="inlineStr">
        <is>
          <t>Short-term Borrowings</t>
        </is>
      </c>
      <c r="G79" s="27" t="n">
        <v>0</v>
      </c>
      <c r="H79" s="27" t="n">
        <v>49</v>
      </c>
      <c r="I79" s="27" t="n">
        <v>88.41</v>
      </c>
      <c r="J79" s="27" t="n">
        <v>102.501</v>
      </c>
      <c r="K79" s="27" t="n">
        <v>101.996</v>
      </c>
      <c r="L79" s="27" t="n">
        <v>91.563</v>
      </c>
      <c r="M79" s="27" t="n">
        <v>146.661</v>
      </c>
      <c r="N79" s="27" t="n">
        <v>105.058</v>
      </c>
      <c r="O79" s="27" t="n">
        <v>69.917</v>
      </c>
      <c r="P79" s="27" t="n">
        <v>142.742</v>
      </c>
      <c r="Q79" s="27" t="n">
        <v>130.615</v>
      </c>
      <c r="R79" s="27" t="n">
        <v>120.502</v>
      </c>
      <c r="S79" s="27" t="n">
        <v>209.42</v>
      </c>
      <c r="T79" s="27" t="n">
        <v>224.75</v>
      </c>
      <c r="U79" s="27" t="n">
        <v>283.181</v>
      </c>
      <c r="V79" s="27" t="n">
        <v>263.952</v>
      </c>
      <c r="W79" s="28">
        <f>V79</f>
        <v/>
      </c>
      <c r="X79" s="28">
        <f>W79</f>
        <v/>
      </c>
      <c r="Y79" s="28">
        <f>X79</f>
        <v/>
      </c>
      <c r="Z79" s="28">
        <f>Y79</f>
        <v/>
      </c>
      <c r="AA79" s="28">
        <f>Z79</f>
        <v/>
      </c>
      <c r="AB79" s="28">
        <f>AA79</f>
        <v/>
      </c>
      <c r="AC79" s="28">
        <f>AB79</f>
        <v/>
      </c>
      <c r="AD79" s="28">
        <f>AC79</f>
        <v/>
      </c>
      <c r="AF79" s="27" t="n">
        <v>100</v>
      </c>
      <c r="AG79" s="27" t="n">
        <v>88.41</v>
      </c>
      <c r="AH79" s="27" t="n">
        <v>146.661</v>
      </c>
      <c r="AI79" s="27" t="n">
        <v>130.615</v>
      </c>
      <c r="AJ79" s="27" t="n">
        <v>283.181</v>
      </c>
      <c r="AK79" s="28">
        <f>Y79</f>
        <v/>
      </c>
      <c r="AL79" s="28">
        <f>AC79</f>
        <v/>
      </c>
      <c r="AM79" s="28">
        <f>AL79</f>
        <v/>
      </c>
      <c r="AN79" s="28">
        <f>AM79</f>
        <v/>
      </c>
      <c r="AO79" s="28">
        <f>AN79</f>
        <v/>
      </c>
    </row>
    <row r="80">
      <c r="C80" s="12" t="inlineStr">
        <is>
          <t>Deferred Revenue, Current</t>
        </is>
      </c>
      <c r="G80" s="27" t="n">
        <v>1935.111</v>
      </c>
      <c r="H80" s="27" t="n">
        <v>1763.837</v>
      </c>
      <c r="I80" s="27" t="n">
        <v>1535.083</v>
      </c>
      <c r="J80" s="27" t="n">
        <v>1371.641</v>
      </c>
      <c r="K80" s="27" t="n">
        <v>1251.736</v>
      </c>
      <c r="L80" s="27" t="n">
        <v>1192.213</v>
      </c>
      <c r="M80" s="27" t="n">
        <v>1208.892</v>
      </c>
      <c r="N80" s="27" t="n">
        <v>1199.621</v>
      </c>
      <c r="O80" s="27" t="n">
        <v>1298.43</v>
      </c>
      <c r="P80" s="27" t="n">
        <v>1480.959</v>
      </c>
      <c r="Q80" s="27" t="n">
        <v>1405.785</v>
      </c>
      <c r="R80" s="27" t="n">
        <v>1630.687</v>
      </c>
      <c r="S80" s="27" t="n">
        <v>1770.249</v>
      </c>
      <c r="T80" s="27" t="n">
        <v>1976.647</v>
      </c>
      <c r="U80" s="27" t="n">
        <v>1967.678</v>
      </c>
      <c r="V80" s="27" t="n">
        <v>2117.734</v>
      </c>
      <c r="W80" s="28">
        <f>V80</f>
        <v/>
      </c>
      <c r="X80" s="28">
        <f>W80</f>
        <v/>
      </c>
      <c r="Y80" s="28">
        <f>X80</f>
        <v/>
      </c>
      <c r="Z80" s="28">
        <f>Y80</f>
        <v/>
      </c>
      <c r="AA80" s="28">
        <f>Z80</f>
        <v/>
      </c>
      <c r="AB80" s="28">
        <f>AA80</f>
        <v/>
      </c>
      <c r="AC80" s="28">
        <f>AB80</f>
        <v/>
      </c>
      <c r="AD80" s="28">
        <f>AC80</f>
        <v/>
      </c>
      <c r="AF80" s="27" t="n">
        <v>2644.463</v>
      </c>
      <c r="AG80" s="27" t="n">
        <v>1535.083</v>
      </c>
      <c r="AH80" s="27" t="n">
        <v>1208.892</v>
      </c>
      <c r="AI80" s="27" t="n">
        <v>1405.785</v>
      </c>
      <c r="AJ80" s="27" t="n">
        <v>1967.678</v>
      </c>
      <c r="AK80" s="28">
        <f>Y80</f>
        <v/>
      </c>
      <c r="AL80" s="28">
        <f>AC80</f>
        <v/>
      </c>
      <c r="AM80" s="28">
        <f>AL80</f>
        <v/>
      </c>
      <c r="AN80" s="28">
        <f>AM80</f>
        <v/>
      </c>
      <c r="AO80" s="28">
        <f>AN80</f>
        <v/>
      </c>
    </row>
    <row r="81">
      <c r="C81" s="12" t="inlineStr">
        <is>
          <t>Income Tax Payable</t>
        </is>
      </c>
      <c r="G81" s="27" t="n">
        <v>188.54</v>
      </c>
      <c r="H81" s="27" t="n">
        <v>152.506</v>
      </c>
      <c r="I81" s="27" t="n">
        <v>176.598</v>
      </c>
      <c r="J81" s="27" t="n">
        <v>212.52</v>
      </c>
      <c r="K81" s="27" t="n">
        <v>187.574</v>
      </c>
      <c r="L81" s="27" t="n">
        <v>194.235</v>
      </c>
      <c r="M81" s="27" t="n">
        <v>223.638</v>
      </c>
      <c r="N81" s="27" t="n">
        <v>121.993</v>
      </c>
      <c r="O81" s="27" t="n">
        <v>82.82299999999999</v>
      </c>
      <c r="P81" s="27" t="n">
        <v>106.73</v>
      </c>
      <c r="Q81" s="27" t="n">
        <v>115.419</v>
      </c>
      <c r="R81" s="27" t="n">
        <v>158.141</v>
      </c>
      <c r="S81" s="27" t="n">
        <v>176.217</v>
      </c>
      <c r="T81" s="27" t="n">
        <v>188.25</v>
      </c>
      <c r="U81" s="27" t="n">
        <v>218.785</v>
      </c>
      <c r="V81" s="27" t="n">
        <v>294.556</v>
      </c>
      <c r="W81" s="28">
        <f>V81</f>
        <v/>
      </c>
      <c r="X81" s="28">
        <f>W81</f>
        <v/>
      </c>
      <c r="Y81" s="28">
        <f>X81</f>
        <v/>
      </c>
      <c r="Z81" s="28">
        <f>Y81</f>
        <v/>
      </c>
      <c r="AA81" s="28">
        <f>Z81</f>
        <v/>
      </c>
      <c r="AB81" s="28">
        <f>AA81</f>
        <v/>
      </c>
      <c r="AC81" s="28">
        <f>AB81</f>
        <v/>
      </c>
      <c r="AD81" s="28">
        <f>AC81</f>
        <v/>
      </c>
      <c r="AF81" s="27" t="n">
        <v>181.4</v>
      </c>
      <c r="AG81" s="27" t="n">
        <v>176.598</v>
      </c>
      <c r="AH81" s="27" t="n">
        <v>223.638</v>
      </c>
      <c r="AI81" s="27" t="n">
        <v>115.419</v>
      </c>
      <c r="AJ81" s="27" t="n">
        <v>218.785</v>
      </c>
      <c r="AK81" s="28">
        <f>Y81</f>
        <v/>
      </c>
      <c r="AL81" s="28">
        <f>AC81</f>
        <v/>
      </c>
      <c r="AM81" s="28">
        <f>AL81</f>
        <v/>
      </c>
      <c r="AN81" s="28">
        <f>AM81</f>
        <v/>
      </c>
      <c r="AO81" s="28">
        <f>AN81</f>
        <v/>
      </c>
    </row>
    <row r="82">
      <c r="C82" s="12" t="inlineStr">
        <is>
          <t>Operating Lease Liab, Current</t>
        </is>
      </c>
      <c r="G82" s="27" t="n">
        <v>241.639</v>
      </c>
      <c r="H82" s="27" t="n">
        <v>269.858</v>
      </c>
      <c r="I82" s="27" t="n">
        <v>269.968</v>
      </c>
      <c r="J82" s="27" t="n">
        <v>272.291</v>
      </c>
      <c r="K82" s="27" t="n">
        <v>280.832</v>
      </c>
      <c r="L82" s="27" t="n">
        <v>288.632</v>
      </c>
      <c r="M82" s="27" t="n">
        <v>290.788</v>
      </c>
      <c r="N82" s="27" t="n">
        <v>272.801</v>
      </c>
      <c r="O82" s="27" t="n">
        <v>296.572</v>
      </c>
      <c r="P82" s="27" t="n">
        <v>315.512</v>
      </c>
      <c r="Q82" s="27" t="n">
        <v>300.274</v>
      </c>
      <c r="R82" s="27" t="n">
        <v>311.707</v>
      </c>
      <c r="S82" s="27" t="n">
        <v>328.085</v>
      </c>
      <c r="T82" s="27" t="n">
        <v>340.783</v>
      </c>
      <c r="U82" s="27" t="n">
        <v>368.115</v>
      </c>
      <c r="V82" s="27" t="n">
        <v>387.293</v>
      </c>
      <c r="W82" s="28">
        <f>V82</f>
        <v/>
      </c>
      <c r="X82" s="28">
        <f>W82</f>
        <v/>
      </c>
      <c r="Y82" s="28">
        <f>X82</f>
        <v/>
      </c>
      <c r="Z82" s="28">
        <f>Y82</f>
        <v/>
      </c>
      <c r="AA82" s="28">
        <f>Z82</f>
        <v/>
      </c>
      <c r="AB82" s="28">
        <f>AA82</f>
        <v/>
      </c>
      <c r="AC82" s="28">
        <f>AB82</f>
        <v/>
      </c>
      <c r="AD82" s="28">
        <f>AC82</f>
        <v/>
      </c>
      <c r="AF82" s="27" t="n">
        <v>186.494</v>
      </c>
      <c r="AG82" s="27" t="n">
        <v>269.968</v>
      </c>
      <c r="AH82" s="27" t="n">
        <v>290.788</v>
      </c>
      <c r="AI82" s="27" t="n">
        <v>300.274</v>
      </c>
      <c r="AJ82" s="27" t="n">
        <v>368.115</v>
      </c>
      <c r="AK82" s="28">
        <f>Y82</f>
        <v/>
      </c>
      <c r="AL82" s="28">
        <f>AC82</f>
        <v/>
      </c>
      <c r="AM82" s="28">
        <f>AL82</f>
        <v/>
      </c>
      <c r="AN82" s="28">
        <f>AM82</f>
        <v/>
      </c>
      <c r="AO82" s="28">
        <f>AN82</f>
        <v/>
      </c>
    </row>
    <row r="83">
      <c r="C83" s="12" t="inlineStr">
        <is>
          <t>Convertible Notes, Current</t>
        </is>
      </c>
      <c r="H83" s="27" t="n">
        <v>31.208</v>
      </c>
      <c r="I83" s="27" t="n">
        <v>31.237</v>
      </c>
      <c r="J83" s="27" t="n">
        <v>31.269</v>
      </c>
      <c r="K83" s="27" t="n">
        <v>0</v>
      </c>
      <c r="L83" s="27" t="n">
        <v>0</v>
      </c>
      <c r="M83" s="27" t="n">
        <v>151.764</v>
      </c>
      <c r="N83" s="27" t="n">
        <v>151.841</v>
      </c>
      <c r="O83" s="27" t="n">
        <v>151.919</v>
      </c>
      <c r="P83" s="27" t="n">
        <v>151.996</v>
      </c>
      <c r="Q83" s="27" t="n">
        <v>1147.984</v>
      </c>
      <c r="R83" s="27" t="n">
        <v>1148.395</v>
      </c>
      <c r="S83" s="27" t="n">
        <v>1148.803</v>
      </c>
      <c r="T83" s="27" t="n">
        <v>2336.5</v>
      </c>
      <c r="U83" s="27" t="n">
        <v>1050.071</v>
      </c>
      <c r="V83" s="27" t="n">
        <v>995.808</v>
      </c>
      <c r="W83" s="28">
        <f>V83</f>
        <v/>
      </c>
      <c r="X83" s="28">
        <f>W83</f>
        <v/>
      </c>
      <c r="Y83" s="28">
        <f>X83</f>
        <v/>
      </c>
      <c r="Z83" s="28">
        <f>Y83</f>
        <v/>
      </c>
      <c r="AA83" s="28">
        <f>Z83</f>
        <v/>
      </c>
      <c r="AB83" s="28">
        <f>AA83</f>
        <v/>
      </c>
      <c r="AC83" s="28">
        <f>AB83</f>
        <v/>
      </c>
      <c r="AD83" s="28">
        <f>AC83</f>
        <v/>
      </c>
      <c r="AG83" s="27" t="n">
        <v>31.237</v>
      </c>
      <c r="AH83" s="27" t="n">
        <v>151.764</v>
      </c>
      <c r="AI83" s="27" t="n">
        <v>1147.984</v>
      </c>
      <c r="AJ83" s="27" t="n">
        <v>1050.071</v>
      </c>
      <c r="AK83" s="28">
        <f>Y83</f>
        <v/>
      </c>
      <c r="AL83" s="28">
        <f>AC83</f>
        <v/>
      </c>
      <c r="AM83" s="28">
        <f>AL83</f>
        <v/>
      </c>
      <c r="AN83" s="28">
        <f>AM83</f>
        <v/>
      </c>
      <c r="AO83" s="28">
        <f>AN83</f>
        <v/>
      </c>
    </row>
    <row r="84">
      <c r="C84" s="12" t="inlineStr">
        <is>
          <t>Other Current Liab (deposits + escrow)</t>
        </is>
      </c>
      <c r="G84" s="27" t="n">
        <v>296.108</v>
      </c>
      <c r="H84" s="27" t="n">
        <v>243.055</v>
      </c>
      <c r="I84" s="27" t="n">
        <v>3179.135</v>
      </c>
      <c r="J84" s="27" t="n">
        <v>3176.59</v>
      </c>
      <c r="K84" s="27" t="n">
        <v>3125.215</v>
      </c>
      <c r="L84" s="27" t="n">
        <v>3399.203</v>
      </c>
      <c r="M84" s="27" t="n">
        <v>3969.844</v>
      </c>
      <c r="N84" s="27" t="n">
        <v>4539.967</v>
      </c>
      <c r="O84" s="27" t="n">
        <v>4619.67</v>
      </c>
      <c r="P84" s="27" t="n">
        <v>4968.282</v>
      </c>
      <c r="Q84" s="27" t="n">
        <v>5465.683</v>
      </c>
      <c r="R84" s="27" t="n">
        <v>5947.101</v>
      </c>
      <c r="S84" s="27" t="n">
        <v>6317.895</v>
      </c>
      <c r="T84" s="27" t="n">
        <v>6512.926</v>
      </c>
      <c r="U84" s="27" t="n">
        <v>7168.163</v>
      </c>
      <c r="V84" s="27" t="n">
        <v>7634.356</v>
      </c>
      <c r="W84" s="28">
        <f>V84*(1+W207)</f>
        <v/>
      </c>
      <c r="X84" s="28">
        <f>W84*(1+X207)</f>
        <v/>
      </c>
      <c r="Y84" s="28">
        <f>X84*(1+Y207)</f>
        <v/>
      </c>
      <c r="Z84" s="28">
        <f>Y84*(1+Z207)</f>
        <v/>
      </c>
      <c r="AA84" s="28">
        <f>Z84*(1+AA207)</f>
        <v/>
      </c>
      <c r="AB84" s="28">
        <f>AA84*(1+AB207)</f>
        <v/>
      </c>
      <c r="AC84" s="28">
        <f>AB84*(1+AC207)</f>
        <v/>
      </c>
      <c r="AD84" s="28">
        <f>AC84*(1+AD207)</f>
        <v/>
      </c>
      <c r="AF84" s="27" t="n">
        <v>319.312</v>
      </c>
      <c r="AG84" s="27" t="n">
        <v>3179.135</v>
      </c>
      <c r="AH84" s="27" t="n">
        <v>3969.844</v>
      </c>
      <c r="AI84" s="27" t="n">
        <v>5465.683</v>
      </c>
      <c r="AJ84" s="27" t="n">
        <v>7168.163</v>
      </c>
      <c r="AK84" s="28">
        <f>Y84</f>
        <v/>
      </c>
      <c r="AL84" s="28">
        <f>AC84</f>
        <v/>
      </c>
      <c r="AM84" s="28">
        <f>AL84*(1+AM207)</f>
        <v/>
      </c>
      <c r="AN84" s="28">
        <f>AM84*(1+AN207)</f>
        <v/>
      </c>
      <c r="AO84" s="28">
        <f>AN84*(1+AO207)</f>
        <v/>
      </c>
    </row>
    <row r="85">
      <c r="B85" s="2" t="inlineStr">
        <is>
          <t>Total Current Liabilities</t>
        </is>
      </c>
      <c r="G85" s="29">
        <f>G77+G78+G79+G80+G81+G82+G83+G84</f>
        <v/>
      </c>
      <c r="H85" s="29">
        <f>H77+H78+H79+H80+H81+H82+H83+H84</f>
        <v/>
      </c>
      <c r="I85" s="29">
        <f>I77+I78+I79+I80+I81+I82+I83+I84</f>
        <v/>
      </c>
      <c r="J85" s="29">
        <f>J77+J78+J79+J80+J81+J82+J83+J84</f>
        <v/>
      </c>
      <c r="K85" s="29">
        <f>K77+K78+K79+K80+K81+K82+K83+K84</f>
        <v/>
      </c>
      <c r="L85" s="29">
        <f>L77+L78+L79+L80+L81+L82+L83+L84</f>
        <v/>
      </c>
      <c r="M85" s="29">
        <f>M77+M78+M79+M80+M81+M82+M83+M84</f>
        <v/>
      </c>
      <c r="N85" s="29">
        <f>N77+N78+N79+N80+N81+N82+N83+N84</f>
        <v/>
      </c>
      <c r="O85" s="29">
        <f>O77+O78+O79+O80+O81+O82+O83+O84</f>
        <v/>
      </c>
      <c r="P85" s="29">
        <f>P77+P78+P79+P80+P81+P82+P83+P84</f>
        <v/>
      </c>
      <c r="Q85" s="29">
        <f>Q77+Q78+Q79+Q80+Q81+Q82+Q83+Q84</f>
        <v/>
      </c>
      <c r="R85" s="29">
        <f>R77+R78+R79+R80+R81+R82+R83+R84</f>
        <v/>
      </c>
      <c r="S85" s="29">
        <f>S77+S78+S79+S80+S81+S82+S83+S84</f>
        <v/>
      </c>
      <c r="T85" s="29">
        <f>T77+T78+T79+T80+T81+T82+T83+T84</f>
        <v/>
      </c>
      <c r="U85" s="29">
        <f>U77+U78+U79+U80+U81+U82+U83+U84</f>
        <v/>
      </c>
      <c r="V85" s="29">
        <f>V77+V78+V79+V80+V81+V82+V83+V84</f>
        <v/>
      </c>
      <c r="W85" s="29">
        <f>W77+W78+W79+W80+W81+W82+W83+W84</f>
        <v/>
      </c>
      <c r="X85" s="29">
        <f>X77+X78+X79+X80+X81+X82+X83+X84</f>
        <v/>
      </c>
      <c r="Y85" s="29">
        <f>Y77+Y78+Y79+Y80+Y81+Y82+Y83+Y84</f>
        <v/>
      </c>
      <c r="Z85" s="29">
        <f>Z77+Z78+Z79+Z80+Z81+Z82+Z83+Z84</f>
        <v/>
      </c>
      <c r="AA85" s="29">
        <f>AA77+AA78+AA79+AA80+AA81+AA82+AA83+AA84</f>
        <v/>
      </c>
      <c r="AB85" s="29">
        <f>AB77+AB78+AB79+AB80+AB81+AB82+AB83+AB84</f>
        <v/>
      </c>
      <c r="AC85" s="29">
        <f>AC77+AC78+AC79+AC80+AC81+AC82+AC83+AC84</f>
        <v/>
      </c>
      <c r="AD85" s="29">
        <f>AD77+AD78+AD79+AD80+AD81+AD82+AD83+AD84</f>
        <v/>
      </c>
      <c r="AF85" s="29">
        <f>AF77+AF78+AF79+AF80+AF81+AF82+AF83+AF84</f>
        <v/>
      </c>
      <c r="AG85" s="29">
        <f>AG77+AG78+AG79+AG80+AG81+AG82+AG83+AG84</f>
        <v/>
      </c>
      <c r="AH85" s="29">
        <f>AH77+AH78+AH79+AH80+AH81+AH82+AH83+AH84</f>
        <v/>
      </c>
      <c r="AI85" s="29">
        <f>AI77+AI78+AI79+AI80+AI81+AI82+AI83+AI84</f>
        <v/>
      </c>
      <c r="AJ85" s="29">
        <f>AJ77+AJ78+AJ79+AJ80+AJ81+AJ82+AJ83+AJ84</f>
        <v/>
      </c>
      <c r="AK85" s="30">
        <f>Y85</f>
        <v/>
      </c>
      <c r="AL85" s="30">
        <f>AC85</f>
        <v/>
      </c>
      <c r="AM85" s="29">
        <f>AM77+AM78+AM79+AM80+AM81+AM82+AM83+AM84</f>
        <v/>
      </c>
      <c r="AN85" s="29">
        <f>AN77+AN78+AN79+AN80+AN81+AN82+AN83+AN84</f>
        <v/>
      </c>
      <c r="AO85" s="29">
        <f>AO77+AO78+AO79+AO80+AO81+AO82+AO83+AO84</f>
        <v/>
      </c>
    </row>
    <row r="86">
      <c r="D86" s="8" t="inlineStr">
        <is>
          <t>Recon: Total CL</t>
        </is>
      </c>
      <c r="G86" s="31">
        <f>IF(_reported!G20="","",G85-_reported!G20)</f>
        <v/>
      </c>
      <c r="H86" s="31">
        <f>IF(_reported!H20="","",H85-_reported!H20)</f>
        <v/>
      </c>
      <c r="I86" s="31">
        <f>IF(_reported!I20="","",I85-_reported!I20)</f>
        <v/>
      </c>
      <c r="J86" s="31">
        <f>IF(_reported!J20="","",J85-_reported!J20)</f>
        <v/>
      </c>
      <c r="K86" s="31">
        <f>IF(_reported!K20="","",K85-_reported!K20)</f>
        <v/>
      </c>
      <c r="L86" s="31">
        <f>IF(_reported!L20="","",L85-_reported!L20)</f>
        <v/>
      </c>
      <c r="M86" s="31">
        <f>IF(_reported!M20="","",M85-_reported!M20)</f>
        <v/>
      </c>
      <c r="N86" s="31">
        <f>IF(_reported!N20="","",N85-_reported!N20)</f>
        <v/>
      </c>
      <c r="O86" s="31">
        <f>IF(_reported!O20="","",O85-_reported!O20)</f>
        <v/>
      </c>
      <c r="P86" s="31">
        <f>IF(_reported!P20="","",P85-_reported!P20)</f>
        <v/>
      </c>
      <c r="Q86" s="31">
        <f>IF(_reported!Q20="","",Q85-_reported!Q20)</f>
        <v/>
      </c>
      <c r="R86" s="31">
        <f>IF(_reported!R20="","",R85-_reported!R20)</f>
        <v/>
      </c>
      <c r="S86" s="31">
        <f>IF(_reported!S20="","",S85-_reported!S20)</f>
        <v/>
      </c>
      <c r="T86" s="31">
        <f>IF(_reported!T20="","",T85-_reported!T20)</f>
        <v/>
      </c>
      <c r="U86" s="31">
        <f>IF(_reported!U20="","",U85-_reported!U20)</f>
        <v/>
      </c>
      <c r="V86" s="31">
        <f>IF(_reported!V20="","",V85-_reported!V20)</f>
        <v/>
      </c>
      <c r="W86" s="31">
        <f>IF(_reported!W20="","",W85-_reported!W20)</f>
        <v/>
      </c>
      <c r="X86" s="31">
        <f>IF(_reported!X20="","",X85-_reported!X20)</f>
        <v/>
      </c>
      <c r="Y86" s="31">
        <f>IF(_reported!Y20="","",Y85-_reported!Y20)</f>
        <v/>
      </c>
      <c r="Z86" s="31">
        <f>IF(_reported!Z20="","",Z85-_reported!Z20)</f>
        <v/>
      </c>
      <c r="AA86" s="31">
        <f>IF(_reported!AA20="","",AA85-_reported!AA20)</f>
        <v/>
      </c>
      <c r="AB86" s="31">
        <f>IF(_reported!AB20="","",AB85-_reported!AB20)</f>
        <v/>
      </c>
      <c r="AC86" s="31">
        <f>IF(_reported!AC20="","",AC85-_reported!AC20)</f>
        <v/>
      </c>
      <c r="AD86" s="31">
        <f>IF(_reported!AD20="","",AD85-_reported!AD20)</f>
        <v/>
      </c>
      <c r="AF86" s="31">
        <f>IF(_reported!AF20="","",AF85-_reported!AF20)</f>
        <v/>
      </c>
      <c r="AG86" s="31">
        <f>IF(_reported!AG20="","",AG85-_reported!AG20)</f>
        <v/>
      </c>
      <c r="AH86" s="31">
        <f>IF(_reported!AH20="","",AH85-_reported!AH20)</f>
        <v/>
      </c>
      <c r="AI86" s="31">
        <f>IF(_reported!AI20="","",AI85-_reported!AI20)</f>
        <v/>
      </c>
      <c r="AJ86" s="31">
        <f>IF(_reported!AJ20="","",AJ85-_reported!AJ20)</f>
        <v/>
      </c>
      <c r="AK86" s="31">
        <f>IF(_reported!AK20="","",AK85-_reported!AK20)</f>
        <v/>
      </c>
      <c r="AL86" s="31">
        <f>IF(_reported!AL20="","",AL85-_reported!AL20)</f>
        <v/>
      </c>
      <c r="AM86" s="31">
        <f>IF(_reported!AM20="","",AM85-_reported!AM20)</f>
        <v/>
      </c>
      <c r="AN86" s="31">
        <f>IF(_reported!AN20="","",AN85-_reported!AN20)</f>
        <v/>
      </c>
      <c r="AO86" s="31">
        <f>IF(_reported!AO20="","",AO85-_reported!AO20)</f>
        <v/>
      </c>
    </row>
    <row r="88">
      <c r="C88" s="12" t="inlineStr">
        <is>
          <t>Long-term Borrowings</t>
        </is>
      </c>
      <c r="K88" s="27" t="n">
        <v>50</v>
      </c>
      <c r="L88" s="27" t="n">
        <v>96.514</v>
      </c>
      <c r="M88" s="27" t="n">
        <v>119.323</v>
      </c>
      <c r="N88" s="27" t="n">
        <v>117.273</v>
      </c>
      <c r="O88" s="27" t="n">
        <v>117.348</v>
      </c>
      <c r="P88" s="27" t="n">
        <v>177.424</v>
      </c>
      <c r="Q88" s="27" t="n">
        <v>249.474</v>
      </c>
      <c r="R88" s="27" t="n">
        <v>329.577</v>
      </c>
      <c r="S88" s="27" t="n">
        <v>306.933</v>
      </c>
      <c r="T88" s="27" t="n">
        <v>294.634</v>
      </c>
      <c r="U88" s="27" t="n">
        <v>510.396</v>
      </c>
      <c r="V88" s="27" t="n">
        <v>702.838</v>
      </c>
      <c r="W88" s="28">
        <f>V88</f>
        <v/>
      </c>
      <c r="X88" s="28">
        <f>W88</f>
        <v/>
      </c>
      <c r="Y88" s="28">
        <f>X88</f>
        <v/>
      </c>
      <c r="Z88" s="28">
        <f>Y88</f>
        <v/>
      </c>
      <c r="AA88" s="28">
        <f>Z88</f>
        <v/>
      </c>
      <c r="AB88" s="28">
        <f>AA88</f>
        <v/>
      </c>
      <c r="AC88" s="28">
        <f>AB88</f>
        <v/>
      </c>
      <c r="AD88" s="28">
        <f>AC88</f>
        <v/>
      </c>
      <c r="AH88" s="27" t="n">
        <v>119.323</v>
      </c>
      <c r="AI88" s="27" t="n">
        <v>249.474</v>
      </c>
      <c r="AJ88" s="27" t="n">
        <v>510.396</v>
      </c>
      <c r="AK88" s="28">
        <f>Y88</f>
        <v/>
      </c>
      <c r="AL88" s="28">
        <f>AC88</f>
        <v/>
      </c>
      <c r="AM88" s="28">
        <f>AL88</f>
        <v/>
      </c>
      <c r="AN88" s="28">
        <f>AM88</f>
        <v/>
      </c>
      <c r="AO88" s="28">
        <f>AN88</f>
        <v/>
      </c>
    </row>
    <row r="89">
      <c r="C89" s="12" t="inlineStr">
        <is>
          <t>Operating Lease Liab, Non-current</t>
        </is>
      </c>
      <c r="G89" s="27" t="n">
        <v>735.806</v>
      </c>
      <c r="H89" s="27" t="n">
        <v>861.664</v>
      </c>
      <c r="I89" s="27" t="n">
        <v>756.818</v>
      </c>
      <c r="J89" s="27" t="n">
        <v>771.532</v>
      </c>
      <c r="K89" s="27" t="n">
        <v>786.961</v>
      </c>
      <c r="L89" s="27" t="n">
        <v>794.652</v>
      </c>
      <c r="M89" s="27" t="n">
        <v>789.514</v>
      </c>
      <c r="N89" s="27" t="n">
        <v>731.952</v>
      </c>
      <c r="O89" s="27" t="n">
        <v>862.877</v>
      </c>
      <c r="P89" s="27" t="n">
        <v>895.71</v>
      </c>
      <c r="Q89" s="27" t="n">
        <v>803.502</v>
      </c>
      <c r="R89" s="27" t="n">
        <v>907.7430000000001</v>
      </c>
      <c r="S89" s="27" t="n">
        <v>967.7809999999999</v>
      </c>
      <c r="T89" s="27" t="n">
        <v>1047.097</v>
      </c>
      <c r="U89" s="27" t="n">
        <v>1118.682</v>
      </c>
      <c r="V89" s="27" t="n">
        <v>1234.507</v>
      </c>
      <c r="W89" s="28">
        <f>V89</f>
        <v/>
      </c>
      <c r="X89" s="28">
        <f>W89</f>
        <v/>
      </c>
      <c r="Y89" s="28">
        <f>X89</f>
        <v/>
      </c>
      <c r="Z89" s="28">
        <f>Y89</f>
        <v/>
      </c>
      <c r="AA89" s="28">
        <f>Z89</f>
        <v/>
      </c>
      <c r="AB89" s="28">
        <f>AA89</f>
        <v/>
      </c>
      <c r="AC89" s="28">
        <f>AB89</f>
        <v/>
      </c>
      <c r="AD89" s="28">
        <f>AC89</f>
        <v/>
      </c>
      <c r="AF89" s="27" t="n">
        <v>491.313</v>
      </c>
      <c r="AG89" s="27" t="n">
        <v>756.818</v>
      </c>
      <c r="AH89" s="27" t="n">
        <v>789.514</v>
      </c>
      <c r="AI89" s="27" t="n">
        <v>803.502</v>
      </c>
      <c r="AJ89" s="27" t="n">
        <v>1118.682</v>
      </c>
      <c r="AK89" s="28">
        <f>Y89</f>
        <v/>
      </c>
      <c r="AL89" s="28">
        <f>AC89</f>
        <v/>
      </c>
      <c r="AM89" s="28">
        <f>AL89</f>
        <v/>
      </c>
      <c r="AN89" s="28">
        <f>AM89</f>
        <v/>
      </c>
      <c r="AO89" s="28">
        <f>AN89</f>
        <v/>
      </c>
    </row>
    <row r="90">
      <c r="C90" s="12" t="inlineStr">
        <is>
          <t>Convertible Notes, Non-current</t>
        </is>
      </c>
      <c r="G90" s="27" t="n">
        <v>4177.291</v>
      </c>
      <c r="H90" s="27" t="n">
        <v>4148.004</v>
      </c>
      <c r="I90" s="27" t="n">
        <v>3338.75</v>
      </c>
      <c r="J90" s="27" t="n">
        <v>3340.24</v>
      </c>
      <c r="K90" s="27" t="n">
        <v>3341.733</v>
      </c>
      <c r="L90" s="27" t="n">
        <v>3343.23</v>
      </c>
      <c r="M90" s="27" t="n">
        <v>2949.785</v>
      </c>
      <c r="N90" s="27" t="n">
        <v>2780.047</v>
      </c>
      <c r="O90" s="27" t="n">
        <v>2743.936</v>
      </c>
      <c r="P90" s="27" t="n">
        <v>2720.243</v>
      </c>
      <c r="Q90" s="27" t="n">
        <v>1478.784</v>
      </c>
      <c r="R90" s="27" t="n">
        <v>1330.217</v>
      </c>
      <c r="S90" s="27" t="n">
        <v>1231.131</v>
      </c>
      <c r="T90" s="27" t="n">
        <v>0</v>
      </c>
      <c r="U90" s="27" t="n">
        <v>0</v>
      </c>
      <c r="W90" s="28">
        <f>V90</f>
        <v/>
      </c>
      <c r="X90" s="28">
        <f>W90</f>
        <v/>
      </c>
      <c r="Y90" s="28">
        <f>X90</f>
        <v/>
      </c>
      <c r="Z90" s="28">
        <f>Y90</f>
        <v/>
      </c>
      <c r="AA90" s="28">
        <f>Z90</f>
        <v/>
      </c>
      <c r="AB90" s="28">
        <f>AA90</f>
        <v/>
      </c>
      <c r="AC90" s="28">
        <f>AB90</f>
        <v/>
      </c>
      <c r="AD90" s="28">
        <f>AC90</f>
        <v/>
      </c>
      <c r="AF90" s="27" t="n">
        <v>3475.708</v>
      </c>
      <c r="AG90" s="27" t="n">
        <v>3338.75</v>
      </c>
      <c r="AH90" s="27" t="n">
        <v>2949.785</v>
      </c>
      <c r="AI90" s="27" t="n">
        <v>1478.784</v>
      </c>
      <c r="AJ90" s="27" t="n">
        <v>0</v>
      </c>
      <c r="AK90" s="28">
        <f>Y90</f>
        <v/>
      </c>
      <c r="AL90" s="28">
        <f>AC90</f>
        <v/>
      </c>
      <c r="AM90" s="28">
        <f>AL90</f>
        <v/>
      </c>
      <c r="AN90" s="28">
        <f>AM90</f>
        <v/>
      </c>
      <c r="AO90" s="28">
        <f>AN90</f>
        <v/>
      </c>
    </row>
    <row r="91">
      <c r="C91" s="12" t="inlineStr">
        <is>
          <t>Deferred Revenue, Non-current</t>
        </is>
      </c>
      <c r="G91" s="27" t="n">
        <v>281.06</v>
      </c>
      <c r="H91" s="27" t="n">
        <v>161.357</v>
      </c>
      <c r="I91" s="27" t="n">
        <v>63.566</v>
      </c>
      <c r="J91" s="27" t="n">
        <v>185.837</v>
      </c>
      <c r="K91" s="27" t="n">
        <v>194.449</v>
      </c>
      <c r="L91" s="27" t="n">
        <v>101.057</v>
      </c>
      <c r="M91" s="27" t="n">
        <v>72.587</v>
      </c>
      <c r="N91" s="27" t="n">
        <v>121.997</v>
      </c>
      <c r="O91" s="27" t="n">
        <v>118.229</v>
      </c>
      <c r="P91" s="27" t="n">
        <v>98.068</v>
      </c>
      <c r="Q91" s="27" t="n">
        <v>109.895</v>
      </c>
      <c r="R91" s="27" t="n">
        <v>189.15</v>
      </c>
      <c r="S91" s="27" t="n">
        <v>178.36</v>
      </c>
      <c r="T91" s="27" t="n">
        <v>159.612</v>
      </c>
      <c r="U91" s="27" t="n">
        <v>129.513</v>
      </c>
      <c r="V91" s="27" t="n">
        <v>234.228</v>
      </c>
      <c r="W91" s="28">
        <f>V91</f>
        <v/>
      </c>
      <c r="X91" s="28">
        <f>W91</f>
        <v/>
      </c>
      <c r="Y91" s="28">
        <f>X91</f>
        <v/>
      </c>
      <c r="Z91" s="28">
        <f>Y91</f>
        <v/>
      </c>
      <c r="AA91" s="28">
        <f>Z91</f>
        <v/>
      </c>
      <c r="AB91" s="28">
        <f>AA91</f>
        <v/>
      </c>
      <c r="AC91" s="28">
        <f>AB91</f>
        <v/>
      </c>
      <c r="AD91" s="28">
        <f>AC91</f>
        <v/>
      </c>
      <c r="AF91" s="27" t="n">
        <v>104.826</v>
      </c>
      <c r="AG91" s="27" t="n">
        <v>63.566</v>
      </c>
      <c r="AH91" s="27" t="n">
        <v>72.587</v>
      </c>
      <c r="AI91" s="27" t="n">
        <v>109.895</v>
      </c>
      <c r="AJ91" s="27" t="n">
        <v>129.513</v>
      </c>
      <c r="AK91" s="28">
        <f>Y91</f>
        <v/>
      </c>
      <c r="AL91" s="28">
        <f>AC91</f>
        <v/>
      </c>
      <c r="AM91" s="28">
        <f>AL91</f>
        <v/>
      </c>
      <c r="AN91" s="28">
        <f>AM91</f>
        <v/>
      </c>
      <c r="AO91" s="28">
        <f>AN91</f>
        <v/>
      </c>
    </row>
    <row r="92">
      <c r="C92" s="12" t="inlineStr">
        <is>
          <t>Deferred Tax Liabilities</t>
        </is>
      </c>
      <c r="G92" s="27" t="n">
        <v>7.274</v>
      </c>
      <c r="H92" s="27" t="n">
        <v>8.916</v>
      </c>
      <c r="I92" s="27" t="n">
        <v>9.967000000000001</v>
      </c>
      <c r="J92" s="27" t="n">
        <v>9.294</v>
      </c>
      <c r="K92" s="27" t="n">
        <v>0.603</v>
      </c>
      <c r="L92" s="27" t="n">
        <v>0.502</v>
      </c>
      <c r="M92" s="27" t="n">
        <v>0.133</v>
      </c>
      <c r="N92" s="27" t="n">
        <v>0.307</v>
      </c>
      <c r="O92" s="27" t="n">
        <v>0.358</v>
      </c>
      <c r="P92" s="27" t="n">
        <v>0.268</v>
      </c>
      <c r="Q92" s="27" t="n">
        <v>0.408</v>
      </c>
      <c r="R92" s="27" t="n">
        <v>1.172</v>
      </c>
      <c r="S92" s="27" t="n">
        <v>19.403</v>
      </c>
      <c r="T92" s="27" t="n">
        <v>30.551</v>
      </c>
      <c r="U92" s="27" t="n">
        <v>39.51</v>
      </c>
      <c r="V92" s="27" t="n">
        <v>60.126</v>
      </c>
      <c r="W92" s="28">
        <f>V92</f>
        <v/>
      </c>
      <c r="X92" s="28">
        <f>W92</f>
        <v/>
      </c>
      <c r="Y92" s="28">
        <f>X92</f>
        <v/>
      </c>
      <c r="Z92" s="28">
        <f>Y92</f>
        <v/>
      </c>
      <c r="AA92" s="28">
        <f>Z92</f>
        <v/>
      </c>
      <c r="AB92" s="28">
        <f>AA92</f>
        <v/>
      </c>
      <c r="AC92" s="28">
        <f>AB92</f>
        <v/>
      </c>
      <c r="AD92" s="28">
        <f>AC92</f>
        <v/>
      </c>
      <c r="AF92" s="27" t="n">
        <v>6.992</v>
      </c>
      <c r="AG92" s="27" t="n">
        <v>9.967000000000001</v>
      </c>
      <c r="AH92" s="27" t="n">
        <v>0.133</v>
      </c>
      <c r="AI92" s="27" t="n">
        <v>0.408</v>
      </c>
      <c r="AJ92" s="27" t="n">
        <v>39.51</v>
      </c>
      <c r="AK92" s="28">
        <f>Y92</f>
        <v/>
      </c>
      <c r="AL92" s="28">
        <f>AC92</f>
        <v/>
      </c>
      <c r="AM92" s="28">
        <f>AL92</f>
        <v/>
      </c>
      <c r="AN92" s="28">
        <f>AM92</f>
        <v/>
      </c>
      <c r="AO92" s="28">
        <f>AN92</f>
        <v/>
      </c>
    </row>
    <row r="93">
      <c r="C93" s="12" t="inlineStr">
        <is>
          <t>Other Non-current Liabilities</t>
        </is>
      </c>
      <c r="G93" s="27" t="n">
        <v>91.709</v>
      </c>
      <c r="H93" s="27" t="n">
        <v>94.857</v>
      </c>
      <c r="I93" s="27" t="n">
        <v>87.179</v>
      </c>
      <c r="J93" s="27" t="n">
        <v>85.136</v>
      </c>
      <c r="K93" s="27" t="n">
        <v>82.61</v>
      </c>
      <c r="L93" s="27" t="n">
        <v>80.288</v>
      </c>
      <c r="M93" s="27" t="n">
        <v>85.364</v>
      </c>
      <c r="N93" s="27" t="n">
        <v>87.357</v>
      </c>
      <c r="O93" s="27" t="n">
        <v>143.824</v>
      </c>
      <c r="P93" s="27" t="n">
        <v>181.979</v>
      </c>
      <c r="Q93" s="27" t="n">
        <v>209.678</v>
      </c>
      <c r="R93" s="27" t="n">
        <v>209.606</v>
      </c>
      <c r="S93" s="27" t="n">
        <v>222.736</v>
      </c>
      <c r="T93" s="27" t="n">
        <v>224.54</v>
      </c>
      <c r="U93" s="27" t="n">
        <v>244</v>
      </c>
      <c r="V93" s="27" t="n">
        <v>208.136</v>
      </c>
      <c r="W93" s="28">
        <f>V93</f>
        <v/>
      </c>
      <c r="X93" s="28">
        <f>W93</f>
        <v/>
      </c>
      <c r="Y93" s="28">
        <f>X93</f>
        <v/>
      </c>
      <c r="Z93" s="28">
        <f>Y93</f>
        <v/>
      </c>
      <c r="AA93" s="28">
        <f>Z93</f>
        <v/>
      </c>
      <c r="AB93" s="28">
        <f>AA93</f>
        <v/>
      </c>
      <c r="AC93" s="28">
        <f>AB93</f>
        <v/>
      </c>
      <c r="AD93" s="28">
        <f>AC93</f>
        <v/>
      </c>
      <c r="AF93" s="27" t="n">
        <v>76.34099999999999</v>
      </c>
      <c r="AG93" s="27" t="n">
        <v>87.179</v>
      </c>
      <c r="AH93" s="27" t="n">
        <v>85.364</v>
      </c>
      <c r="AI93" s="27" t="n">
        <v>209.678</v>
      </c>
      <c r="AJ93" s="27" t="n">
        <v>244</v>
      </c>
      <c r="AK93" s="28">
        <f>Y93</f>
        <v/>
      </c>
      <c r="AL93" s="28">
        <f>AC93</f>
        <v/>
      </c>
      <c r="AM93" s="28">
        <f>AL93</f>
        <v/>
      </c>
      <c r="AN93" s="28">
        <f>AM93</f>
        <v/>
      </c>
      <c r="AO93" s="28">
        <f>AN93</f>
        <v/>
      </c>
    </row>
    <row r="94">
      <c r="B94" s="2" t="inlineStr">
        <is>
          <t>Total Liabilities</t>
        </is>
      </c>
      <c r="G94" s="29">
        <f>G85+G88+G89+G90+G91+G92+G93</f>
        <v/>
      </c>
      <c r="H94" s="29">
        <f>H85+H88+H89+H90+H91+H92+H93</f>
        <v/>
      </c>
      <c r="I94" s="29">
        <f>I85+I88+I89+I90+I91+I92+I93</f>
        <v/>
      </c>
      <c r="J94" s="29">
        <f>J85+J88+J89+J90+J91+J92+J93</f>
        <v/>
      </c>
      <c r="K94" s="29">
        <f>K85+K88+K89+K90+K91+K92+K93</f>
        <v/>
      </c>
      <c r="L94" s="29">
        <f>L85+L88+L89+L90+L91+L92+L93</f>
        <v/>
      </c>
      <c r="M94" s="29">
        <f>M85+M88+M89+M90+M91+M92+M93</f>
        <v/>
      </c>
      <c r="N94" s="29">
        <f>N85+N88+N89+N90+N91+N92+N93</f>
        <v/>
      </c>
      <c r="O94" s="29">
        <f>O85+O88+O89+O90+O91+O92+O93</f>
        <v/>
      </c>
      <c r="P94" s="29">
        <f>P85+P88+P89+P90+P91+P92+P93</f>
        <v/>
      </c>
      <c r="Q94" s="29">
        <f>Q85+Q88+Q89+Q90+Q91+Q92+Q93</f>
        <v/>
      </c>
      <c r="R94" s="29">
        <f>R85+R88+R89+R90+R91+R92+R93</f>
        <v/>
      </c>
      <c r="S94" s="29">
        <f>S85+S88+S89+S90+S91+S92+S93</f>
        <v/>
      </c>
      <c r="T94" s="29">
        <f>T85+T88+T89+T90+T91+T92+T93</f>
        <v/>
      </c>
      <c r="U94" s="29">
        <f>U85+U88+U89+U90+U91+U92+U93</f>
        <v/>
      </c>
      <c r="V94" s="29">
        <f>V85+V88+V89+V90+V91+V92+V93</f>
        <v/>
      </c>
      <c r="W94" s="29">
        <f>W85+W88+W89+W90+W91+W92+W93</f>
        <v/>
      </c>
      <c r="X94" s="29">
        <f>X85+X88+X89+X90+X91+X92+X93</f>
        <v/>
      </c>
      <c r="Y94" s="29">
        <f>Y85+Y88+Y89+Y90+Y91+Y92+Y93</f>
        <v/>
      </c>
      <c r="Z94" s="29">
        <f>Z85+Z88+Z89+Z90+Z91+Z92+Z93</f>
        <v/>
      </c>
      <c r="AA94" s="29">
        <f>AA85+AA88+AA89+AA90+AA91+AA92+AA93</f>
        <v/>
      </c>
      <c r="AB94" s="29">
        <f>AB85+AB88+AB89+AB90+AB91+AB92+AB93</f>
        <v/>
      </c>
      <c r="AC94" s="29">
        <f>AC85+AC88+AC89+AC90+AC91+AC92+AC93</f>
        <v/>
      </c>
      <c r="AD94" s="29">
        <f>AD85+AD88+AD89+AD90+AD91+AD92+AD93</f>
        <v/>
      </c>
      <c r="AF94" s="29">
        <f>AF85+AF88+AF89+AF90+AF91+AF92+AF93</f>
        <v/>
      </c>
      <c r="AG94" s="29">
        <f>AG85+AG88+AG89+AG90+AG91+AG92+AG93</f>
        <v/>
      </c>
      <c r="AH94" s="29">
        <f>AH85+AH88+AH89+AH90+AH91+AH92+AH93</f>
        <v/>
      </c>
      <c r="AI94" s="29">
        <f>AI85+AI88+AI89+AI90+AI91+AI92+AI93</f>
        <v/>
      </c>
      <c r="AJ94" s="29">
        <f>AJ85+AJ88+AJ89+AJ90+AJ91+AJ92+AJ93</f>
        <v/>
      </c>
      <c r="AK94" s="30">
        <f>Y94</f>
        <v/>
      </c>
      <c r="AL94" s="30">
        <f>AC94</f>
        <v/>
      </c>
      <c r="AM94" s="29">
        <f>AM85+AM88+AM89+AM90+AM91+AM92+AM93</f>
        <v/>
      </c>
      <c r="AN94" s="29">
        <f>AN85+AN88+AN89+AN90+AN91+AN92+AN93</f>
        <v/>
      </c>
      <c r="AO94" s="29">
        <f>AO85+AO88+AO89+AO90+AO91+AO92+AO93</f>
        <v/>
      </c>
    </row>
    <row r="95">
      <c r="D95" s="8" t="inlineStr">
        <is>
          <t>Recon: Total Liab</t>
        </is>
      </c>
      <c r="G95" s="31">
        <f>IF(_reported!G21="","",G94-_reported!G21)</f>
        <v/>
      </c>
      <c r="H95" s="31">
        <f>IF(_reported!H21="","",H94-_reported!H21)</f>
        <v/>
      </c>
      <c r="I95" s="31">
        <f>IF(_reported!I21="","",I94-_reported!I21)</f>
        <v/>
      </c>
      <c r="J95" s="31">
        <f>IF(_reported!J21="","",J94-_reported!J21)</f>
        <v/>
      </c>
      <c r="K95" s="31">
        <f>IF(_reported!K21="","",K94-_reported!K21)</f>
        <v/>
      </c>
      <c r="L95" s="31">
        <f>IF(_reported!L21="","",L94-_reported!L21)</f>
        <v/>
      </c>
      <c r="M95" s="31">
        <f>IF(_reported!M21="","",M94-_reported!M21)</f>
        <v/>
      </c>
      <c r="N95" s="31">
        <f>IF(_reported!N21="","",N94-_reported!N21)</f>
        <v/>
      </c>
      <c r="O95" s="31">
        <f>IF(_reported!O21="","",O94-_reported!O21)</f>
        <v/>
      </c>
      <c r="P95" s="31">
        <f>IF(_reported!P21="","",P94-_reported!P21)</f>
        <v/>
      </c>
      <c r="Q95" s="31">
        <f>IF(_reported!Q21="","",Q94-_reported!Q21)</f>
        <v/>
      </c>
      <c r="R95" s="31">
        <f>IF(_reported!R21="","",R94-_reported!R21)</f>
        <v/>
      </c>
      <c r="S95" s="31">
        <f>IF(_reported!S21="","",S94-_reported!S21)</f>
        <v/>
      </c>
      <c r="T95" s="31">
        <f>IF(_reported!T21="","",T94-_reported!T21)</f>
        <v/>
      </c>
      <c r="U95" s="31">
        <f>IF(_reported!U21="","",U94-_reported!U21)</f>
        <v/>
      </c>
      <c r="V95" s="31">
        <f>IF(_reported!V21="","",V94-_reported!V21)</f>
        <v/>
      </c>
      <c r="W95" s="31">
        <f>IF(_reported!W21="","",W94-_reported!W21)</f>
        <v/>
      </c>
      <c r="X95" s="31">
        <f>IF(_reported!X21="","",X94-_reported!X21)</f>
        <v/>
      </c>
      <c r="Y95" s="31">
        <f>IF(_reported!Y21="","",Y94-_reported!Y21)</f>
        <v/>
      </c>
      <c r="Z95" s="31">
        <f>IF(_reported!Z21="","",Z94-_reported!Z21)</f>
        <v/>
      </c>
      <c r="AA95" s="31">
        <f>IF(_reported!AA21="","",AA94-_reported!AA21)</f>
        <v/>
      </c>
      <c r="AB95" s="31">
        <f>IF(_reported!AB21="","",AB94-_reported!AB21)</f>
        <v/>
      </c>
      <c r="AC95" s="31">
        <f>IF(_reported!AC21="","",AC94-_reported!AC21)</f>
        <v/>
      </c>
      <c r="AD95" s="31">
        <f>IF(_reported!AD21="","",AD94-_reported!AD21)</f>
        <v/>
      </c>
      <c r="AF95" s="31">
        <f>IF(_reported!AF21="","",AF94-_reported!AF21)</f>
        <v/>
      </c>
      <c r="AG95" s="31">
        <f>IF(_reported!AG21="","",AG94-_reported!AG21)</f>
        <v/>
      </c>
      <c r="AH95" s="31">
        <f>IF(_reported!AH21="","",AH94-_reported!AH21)</f>
        <v/>
      </c>
      <c r="AI95" s="31">
        <f>IF(_reported!AI21="","",AI94-_reported!AI21)</f>
        <v/>
      </c>
      <c r="AJ95" s="31">
        <f>IF(_reported!AJ21="","",AJ94-_reported!AJ21)</f>
        <v/>
      </c>
      <c r="AK95" s="31">
        <f>IF(_reported!AK21="","",AK94-_reported!AK21)</f>
        <v/>
      </c>
      <c r="AL95" s="31">
        <f>IF(_reported!AL21="","",AL94-_reported!AL21)</f>
        <v/>
      </c>
      <c r="AM95" s="31">
        <f>IF(_reported!AM21="","",AM94-_reported!AM21)</f>
        <v/>
      </c>
      <c r="AN95" s="31">
        <f>IF(_reported!AN21="","",AN94-_reported!AN21)</f>
        <v/>
      </c>
      <c r="AO95" s="31">
        <f>IF(_reported!AO21="","",AO94-_reported!AO21)</f>
        <v/>
      </c>
    </row>
    <row r="97">
      <c r="C97" s="12" t="inlineStr">
        <is>
          <t>Share Capital</t>
        </is>
      </c>
      <c r="G97" s="27" t="n">
        <v>0.279</v>
      </c>
      <c r="H97" s="27" t="n">
        <v>0.279</v>
      </c>
      <c r="I97" s="27" t="n">
        <v>0.281</v>
      </c>
      <c r="J97" s="27" t="n">
        <v>0.282</v>
      </c>
      <c r="K97" s="27" t="n">
        <v>0.283</v>
      </c>
      <c r="L97" s="27" t="n">
        <v>0.284</v>
      </c>
      <c r="M97" s="27" t="n">
        <v>0.285</v>
      </c>
      <c r="N97" s="27" t="n">
        <v>0.286</v>
      </c>
      <c r="O97" s="27" t="n">
        <v>0.287</v>
      </c>
      <c r="P97" s="27" t="n">
        <v>0.289</v>
      </c>
      <c r="Q97" s="27" t="n">
        <v>0.295</v>
      </c>
      <c r="R97" s="27" t="n">
        <v>0.296</v>
      </c>
      <c r="S97" s="27" t="n">
        <v>0.297</v>
      </c>
      <c r="T97" s="27" t="n">
        <v>0.298</v>
      </c>
      <c r="U97" s="27" t="n">
        <v>0.306</v>
      </c>
      <c r="V97" s="27" t="n">
        <v>0.306</v>
      </c>
      <c r="W97" s="28">
        <f>V97</f>
        <v/>
      </c>
      <c r="X97" s="28">
        <f>W97</f>
        <v/>
      </c>
      <c r="Y97" s="28">
        <f>X97</f>
        <v/>
      </c>
      <c r="Z97" s="28">
        <f>Y97</f>
        <v/>
      </c>
      <c r="AA97" s="28">
        <f>Z97</f>
        <v/>
      </c>
      <c r="AB97" s="28">
        <f>AA97</f>
        <v/>
      </c>
      <c r="AC97" s="28">
        <f>AB97</f>
        <v/>
      </c>
      <c r="AD97" s="28">
        <f>AC97</f>
        <v/>
      </c>
      <c r="AF97" s="27" t="n">
        <v>0.278</v>
      </c>
      <c r="AG97" s="27" t="n">
        <v>0.281</v>
      </c>
      <c r="AH97" s="27" t="n">
        <v>0.285</v>
      </c>
      <c r="AI97" s="27" t="n">
        <v>0.295</v>
      </c>
      <c r="AJ97" s="27" t="n">
        <v>0.306</v>
      </c>
      <c r="AK97" s="28">
        <f>Y97</f>
        <v/>
      </c>
      <c r="AL97" s="28">
        <f>AC97</f>
        <v/>
      </c>
      <c r="AM97" s="28">
        <f>AL97</f>
        <v/>
      </c>
      <c r="AN97" s="28">
        <f>AM97</f>
        <v/>
      </c>
      <c r="AO97" s="28">
        <f>AN97</f>
        <v/>
      </c>
    </row>
    <row r="98">
      <c r="C98" s="12" t="inlineStr">
        <is>
          <t>Additional Paid-in Capital</t>
        </is>
      </c>
      <c r="G98" s="27" t="n">
        <v>14127.662</v>
      </c>
      <c r="H98" s="27" t="n">
        <v>14324.004</v>
      </c>
      <c r="I98" s="27" t="n">
        <v>14559.69</v>
      </c>
      <c r="J98" s="27" t="n">
        <v>14761.073</v>
      </c>
      <c r="K98" s="27" t="n">
        <v>14974.805</v>
      </c>
      <c r="L98" s="27" t="n">
        <v>15153.621</v>
      </c>
      <c r="M98" s="27" t="n">
        <v>15283.87</v>
      </c>
      <c r="N98" s="27" t="n">
        <v>15466.092</v>
      </c>
      <c r="O98" s="27" t="n">
        <v>15640.134</v>
      </c>
      <c r="P98" s="27" t="n">
        <v>16266.34</v>
      </c>
      <c r="Q98" s="27" t="n">
        <v>16703.192</v>
      </c>
      <c r="R98" s="27" t="n">
        <v>16886.015</v>
      </c>
      <c r="S98" s="27" t="n">
        <v>17041.224</v>
      </c>
      <c r="T98" s="27" t="n">
        <v>17214.773</v>
      </c>
      <c r="U98" s="27" t="n">
        <v>19105.403</v>
      </c>
      <c r="V98" s="27" t="n">
        <v>19245.787</v>
      </c>
      <c r="W98" s="28">
        <f>V98+W119</f>
        <v/>
      </c>
      <c r="X98" s="28">
        <f>W98+X119</f>
        <v/>
      </c>
      <c r="Y98" s="28">
        <f>X98+Y119</f>
        <v/>
      </c>
      <c r="Z98" s="28">
        <f>Y98+Z119</f>
        <v/>
      </c>
      <c r="AA98" s="28">
        <f>Z98+AA119</f>
        <v/>
      </c>
      <c r="AB98" s="28">
        <f>AA98+AB119</f>
        <v/>
      </c>
      <c r="AC98" s="28">
        <f>AB98+AC119</f>
        <v/>
      </c>
      <c r="AD98" s="28">
        <f>AC98+AD119</f>
        <v/>
      </c>
      <c r="AF98" s="27" t="n">
        <v>14622.292</v>
      </c>
      <c r="AG98" s="27" t="n">
        <v>14559.69</v>
      </c>
      <c r="AH98" s="27" t="n">
        <v>15283.87</v>
      </c>
      <c r="AI98" s="27" t="n">
        <v>16703.192</v>
      </c>
      <c r="AJ98" s="27" t="n">
        <v>19105.403</v>
      </c>
      <c r="AK98" s="28">
        <f>Y98</f>
        <v/>
      </c>
      <c r="AL98" s="28">
        <f>AC98</f>
        <v/>
      </c>
      <c r="AM98" s="28">
        <f>AL98+AM119</f>
        <v/>
      </c>
      <c r="AN98" s="28">
        <f>AM98+AN119</f>
        <v/>
      </c>
      <c r="AO98" s="28">
        <f>AN98+AO119</f>
        <v/>
      </c>
    </row>
    <row r="99">
      <c r="C99" s="12" t="inlineStr">
        <is>
          <t>Treasury Shares</t>
        </is>
      </c>
      <c r="U99" s="27" t="n">
        <v>-14.527</v>
      </c>
      <c r="V99" s="27" t="n">
        <v>-149.331</v>
      </c>
      <c r="W99" s="28">
        <f>V99+W144</f>
        <v/>
      </c>
      <c r="X99" s="28">
        <f>W99+X144</f>
        <v/>
      </c>
      <c r="Y99" s="28">
        <f>X99+Y144</f>
        <v/>
      </c>
      <c r="Z99" s="28">
        <f>Y99+Z144</f>
        <v/>
      </c>
      <c r="AA99" s="28">
        <f>Z99+AA144</f>
        <v/>
      </c>
      <c r="AB99" s="28">
        <f>AA99+AB144</f>
        <v/>
      </c>
      <c r="AC99" s="28">
        <f>AB99+AC144</f>
        <v/>
      </c>
      <c r="AD99" s="28">
        <f>AC99+AD144</f>
        <v/>
      </c>
      <c r="AJ99" s="27" t="n">
        <v>-14.527</v>
      </c>
      <c r="AK99" s="28">
        <f>Y99</f>
        <v/>
      </c>
      <c r="AL99" s="28">
        <f>AC99</f>
        <v/>
      </c>
      <c r="AM99" s="28">
        <f>AL99+AM144</f>
        <v/>
      </c>
      <c r="AN99" s="28">
        <f>AM99+AN144</f>
        <v/>
      </c>
      <c r="AO99" s="28">
        <f>AN99+AO144</f>
        <v/>
      </c>
    </row>
    <row r="100">
      <c r="C100" s="12" t="inlineStr">
        <is>
          <t>AOCI</t>
        </is>
      </c>
      <c r="G100" s="27" t="n">
        <v>-160.167</v>
      </c>
      <c r="H100" s="27" t="n">
        <v>-267.223</v>
      </c>
      <c r="I100" s="27" t="n">
        <v>-111.215</v>
      </c>
      <c r="J100" s="27" t="n">
        <v>-23.088</v>
      </c>
      <c r="K100" s="27" t="n">
        <v>-140.189</v>
      </c>
      <c r="L100" s="27" t="n">
        <v>-213.995</v>
      </c>
      <c r="M100" s="27" t="n">
        <v>-108</v>
      </c>
      <c r="N100" s="27" t="n">
        <v>-193.312</v>
      </c>
      <c r="O100" s="27" t="n">
        <v>-249.019</v>
      </c>
      <c r="P100" s="27" t="n">
        <v>25.09</v>
      </c>
      <c r="Q100" s="27" t="n">
        <v>-193.148</v>
      </c>
      <c r="R100" s="27" t="n">
        <v>-187.939</v>
      </c>
      <c r="S100" s="27" t="n">
        <v>-35.693</v>
      </c>
      <c r="T100" s="27" t="n">
        <v>-62.401</v>
      </c>
      <c r="U100" s="27" t="n">
        <v>-4.824</v>
      </c>
      <c r="V100" s="27" t="n">
        <v>-102.901</v>
      </c>
      <c r="W100" s="28">
        <f>V100</f>
        <v/>
      </c>
      <c r="X100" s="28">
        <f>W100</f>
        <v/>
      </c>
      <c r="Y100" s="28">
        <f>X100</f>
        <v/>
      </c>
      <c r="Z100" s="28">
        <f>Y100</f>
        <v/>
      </c>
      <c r="AA100" s="28">
        <f>Z100</f>
        <v/>
      </c>
      <c r="AB100" s="28">
        <f>AA100</f>
        <v/>
      </c>
      <c r="AC100" s="28">
        <f>AB100</f>
        <v/>
      </c>
      <c r="AD100" s="28">
        <f>AC100</f>
        <v/>
      </c>
      <c r="AF100" s="27" t="n">
        <v>-28.519</v>
      </c>
      <c r="AG100" s="27" t="n">
        <v>-111.215</v>
      </c>
      <c r="AH100" s="27" t="n">
        <v>-108</v>
      </c>
      <c r="AI100" s="27" t="n">
        <v>-193.148</v>
      </c>
      <c r="AJ100" s="27" t="n">
        <v>-4.824</v>
      </c>
      <c r="AK100" s="28">
        <f>Y100</f>
        <v/>
      </c>
      <c r="AL100" s="28">
        <f>AC100</f>
        <v/>
      </c>
      <c r="AM100" s="28">
        <f>AL100</f>
        <v/>
      </c>
      <c r="AN100" s="28">
        <f>AM100</f>
        <v/>
      </c>
      <c r="AO100" s="28">
        <f>AN100</f>
        <v/>
      </c>
    </row>
    <row r="101">
      <c r="C101" s="12" t="inlineStr">
        <is>
          <t>Accumulated Deficit</t>
        </is>
      </c>
      <c r="G101" s="27" t="n">
        <v>-8594.549999999999</v>
      </c>
      <c r="H101" s="27" t="n">
        <v>-9159.849</v>
      </c>
      <c r="I101" s="27" t="n">
        <v>-8733.050999999999</v>
      </c>
      <c r="J101" s="27" t="n">
        <v>-8644.976000000001</v>
      </c>
      <c r="K101" s="27" t="n">
        <v>-8323.370999999999</v>
      </c>
      <c r="L101" s="27" t="n">
        <v>-8472.584999999999</v>
      </c>
      <c r="M101" s="27" t="n">
        <v>-8582.325000000001</v>
      </c>
      <c r="N101" s="27" t="n">
        <v>-8605.987999999999</v>
      </c>
      <c r="O101" s="27" t="n">
        <v>-8524.124</v>
      </c>
      <c r="P101" s="27" t="n">
        <v>-8375.312</v>
      </c>
      <c r="Q101" s="27" t="n">
        <v>-8138.004</v>
      </c>
      <c r="R101" s="27" t="n">
        <v>-7734.954</v>
      </c>
      <c r="S101" s="27" t="n">
        <v>-7328.982</v>
      </c>
      <c r="T101" s="27" t="n">
        <v>-6956.954</v>
      </c>
      <c r="U101" s="27" t="n">
        <v>-6559.855</v>
      </c>
      <c r="V101" s="27" t="n">
        <v>-6140.694</v>
      </c>
      <c r="W101" s="28">
        <f>V101+W45</f>
        <v/>
      </c>
      <c r="X101" s="28">
        <f>W101+X45</f>
        <v/>
      </c>
      <c r="Y101" s="28">
        <f>X101+Y45</f>
        <v/>
      </c>
      <c r="Z101" s="28">
        <f>Y101+Z45</f>
        <v/>
      </c>
      <c r="AA101" s="28">
        <f>Z101+AA45</f>
        <v/>
      </c>
      <c r="AB101" s="28">
        <f>AA101+AB45</f>
        <v/>
      </c>
      <c r="AC101" s="28">
        <f>AB101+AC45</f>
        <v/>
      </c>
      <c r="AD101" s="28">
        <f>AC101+AD45</f>
        <v/>
      </c>
      <c r="AF101" s="27" t="n">
        <v>-7195.354</v>
      </c>
      <c r="AG101" s="27" t="n">
        <v>-8733.050999999999</v>
      </c>
      <c r="AH101" s="27" t="n">
        <v>-8582.325000000001</v>
      </c>
      <c r="AI101" s="27" t="n">
        <v>-8138.004</v>
      </c>
      <c r="AJ101" s="27" t="n">
        <v>-6559.855</v>
      </c>
      <c r="AK101" s="28">
        <f>Y101</f>
        <v/>
      </c>
      <c r="AL101" s="28">
        <f>AC101</f>
        <v/>
      </c>
      <c r="AM101" s="28">
        <f>AL101+AM45</f>
        <v/>
      </c>
      <c r="AN101" s="28">
        <f>AM101+AN45</f>
        <v/>
      </c>
      <c r="AO101" s="28">
        <f>AN101+AO45</f>
        <v/>
      </c>
    </row>
    <row r="102">
      <c r="B102" s="2" t="inlineStr">
        <is>
          <t>Total Sea Limited Equity</t>
        </is>
      </c>
      <c r="G102" s="29">
        <f>G97+G98+G99+G100+G101</f>
        <v/>
      </c>
      <c r="H102" s="29">
        <f>H97+H98+H99+H100+H101</f>
        <v/>
      </c>
      <c r="I102" s="29">
        <f>I97+I98+I99+I100+I101</f>
        <v/>
      </c>
      <c r="J102" s="29">
        <f>J97+J98+J99+J100+J101</f>
        <v/>
      </c>
      <c r="K102" s="29">
        <f>K97+K98+K99+K100+K101</f>
        <v/>
      </c>
      <c r="L102" s="29">
        <f>L97+L98+L99+L100+L101</f>
        <v/>
      </c>
      <c r="M102" s="29">
        <f>M97+M98+M99+M100+M101</f>
        <v/>
      </c>
      <c r="N102" s="29">
        <f>N97+N98+N99+N100+N101</f>
        <v/>
      </c>
      <c r="O102" s="29">
        <f>O97+O98+O99+O100+O101</f>
        <v/>
      </c>
      <c r="P102" s="29">
        <f>P97+P98+P99+P100+P101</f>
        <v/>
      </c>
      <c r="Q102" s="29">
        <f>Q97+Q98+Q99+Q100+Q101</f>
        <v/>
      </c>
      <c r="R102" s="29">
        <f>R97+R98+R99+R100+R101</f>
        <v/>
      </c>
      <c r="S102" s="29">
        <f>S97+S98+S99+S100+S101</f>
        <v/>
      </c>
      <c r="T102" s="29">
        <f>T97+T98+T99+T100+T101</f>
        <v/>
      </c>
      <c r="U102" s="29">
        <f>U97+U98+U99+U100+U101</f>
        <v/>
      </c>
      <c r="V102" s="29">
        <f>V97+V98+V99+V100+V101</f>
        <v/>
      </c>
      <c r="W102" s="29">
        <f>W97+W98+W99+W100+W101</f>
        <v/>
      </c>
      <c r="X102" s="29">
        <f>X97+X98+X99+X100+X101</f>
        <v/>
      </c>
      <c r="Y102" s="29">
        <f>Y97+Y98+Y99+Y100+Y101</f>
        <v/>
      </c>
      <c r="Z102" s="29">
        <f>Z97+Z98+Z99+Z100+Z101</f>
        <v/>
      </c>
      <c r="AA102" s="29">
        <f>AA97+AA98+AA99+AA100+AA101</f>
        <v/>
      </c>
      <c r="AB102" s="29">
        <f>AB97+AB98+AB99+AB100+AB101</f>
        <v/>
      </c>
      <c r="AC102" s="29">
        <f>AC97+AC98+AC99+AC100+AC101</f>
        <v/>
      </c>
      <c r="AD102" s="29">
        <f>AD97+AD98+AD99+AD100+AD101</f>
        <v/>
      </c>
      <c r="AF102" s="29">
        <f>AF97+AF98+AF99+AF100+AF101</f>
        <v/>
      </c>
      <c r="AG102" s="29">
        <f>AG97+AG98+AG99+AG100+AG101</f>
        <v/>
      </c>
      <c r="AH102" s="29">
        <f>AH97+AH98+AH99+AH100+AH101</f>
        <v/>
      </c>
      <c r="AI102" s="29">
        <f>AI97+AI98+AI99+AI100+AI101</f>
        <v/>
      </c>
      <c r="AJ102" s="29">
        <f>AJ97+AJ98+AJ99+AJ100+AJ101</f>
        <v/>
      </c>
      <c r="AK102" s="30">
        <f>Y102</f>
        <v/>
      </c>
      <c r="AL102" s="30">
        <f>AC102</f>
        <v/>
      </c>
      <c r="AM102" s="29">
        <f>AM97+AM98+AM99+AM100+AM101</f>
        <v/>
      </c>
      <c r="AN102" s="29">
        <f>AN97+AN98+AN99+AN100+AN101</f>
        <v/>
      </c>
      <c r="AO102" s="29">
        <f>AO97+AO98+AO99+AO100+AO101</f>
        <v/>
      </c>
    </row>
    <row r="103">
      <c r="D103" s="8" t="inlineStr">
        <is>
          <t>Recon: SE Equity</t>
        </is>
      </c>
      <c r="G103" s="31">
        <f>IF(_reported!G22="","",G102-_reported!G22)</f>
        <v/>
      </c>
      <c r="H103" s="31">
        <f>IF(_reported!H22="","",H102-_reported!H22)</f>
        <v/>
      </c>
      <c r="I103" s="31">
        <f>IF(_reported!I22="","",I102-_reported!I22)</f>
        <v/>
      </c>
      <c r="J103" s="31">
        <f>IF(_reported!J22="","",J102-_reported!J22)</f>
        <v/>
      </c>
      <c r="K103" s="31">
        <f>IF(_reported!K22="","",K102-_reported!K22)</f>
        <v/>
      </c>
      <c r="L103" s="31">
        <f>IF(_reported!L22="","",L102-_reported!L22)</f>
        <v/>
      </c>
      <c r="M103" s="31">
        <f>IF(_reported!M22="","",M102-_reported!M22)</f>
        <v/>
      </c>
      <c r="N103" s="31">
        <f>IF(_reported!N22="","",N102-_reported!N22)</f>
        <v/>
      </c>
      <c r="O103" s="31">
        <f>IF(_reported!O22="","",O102-_reported!O22)</f>
        <v/>
      </c>
      <c r="P103" s="31">
        <f>IF(_reported!P22="","",P102-_reported!P22)</f>
        <v/>
      </c>
      <c r="Q103" s="31">
        <f>IF(_reported!Q22="","",Q102-_reported!Q22)</f>
        <v/>
      </c>
      <c r="R103" s="31">
        <f>IF(_reported!R22="","",R102-_reported!R22)</f>
        <v/>
      </c>
      <c r="S103" s="31">
        <f>IF(_reported!S22="","",S102-_reported!S22)</f>
        <v/>
      </c>
      <c r="T103" s="31">
        <f>IF(_reported!T22="","",T102-_reported!T22)</f>
        <v/>
      </c>
      <c r="U103" s="31">
        <f>IF(_reported!U22="","",U102-_reported!U22)</f>
        <v/>
      </c>
      <c r="V103" s="31">
        <f>IF(_reported!V22="","",V102-_reported!V22)</f>
        <v/>
      </c>
      <c r="W103" s="31">
        <f>IF(_reported!W22="","",W102-_reported!W22)</f>
        <v/>
      </c>
      <c r="X103" s="31">
        <f>IF(_reported!X22="","",X102-_reported!X22)</f>
        <v/>
      </c>
      <c r="Y103" s="31">
        <f>IF(_reported!Y22="","",Y102-_reported!Y22)</f>
        <v/>
      </c>
      <c r="Z103" s="31">
        <f>IF(_reported!Z22="","",Z102-_reported!Z22)</f>
        <v/>
      </c>
      <c r="AA103" s="31">
        <f>IF(_reported!AA22="","",AA102-_reported!AA22)</f>
        <v/>
      </c>
      <c r="AB103" s="31">
        <f>IF(_reported!AB22="","",AB102-_reported!AB22)</f>
        <v/>
      </c>
      <c r="AC103" s="31">
        <f>IF(_reported!AC22="","",AC102-_reported!AC22)</f>
        <v/>
      </c>
      <c r="AD103" s="31">
        <f>IF(_reported!AD22="","",AD102-_reported!AD22)</f>
        <v/>
      </c>
      <c r="AF103" s="31">
        <f>IF(_reported!AF22="","",AF102-_reported!AF22)</f>
        <v/>
      </c>
      <c r="AG103" s="31">
        <f>IF(_reported!AG22="","",AG102-_reported!AG22)</f>
        <v/>
      </c>
      <c r="AH103" s="31">
        <f>IF(_reported!AH22="","",AH102-_reported!AH22)</f>
        <v/>
      </c>
      <c r="AI103" s="31">
        <f>IF(_reported!AI22="","",AI102-_reported!AI22)</f>
        <v/>
      </c>
      <c r="AJ103" s="31">
        <f>IF(_reported!AJ22="","",AJ102-_reported!AJ22)</f>
        <v/>
      </c>
      <c r="AK103" s="31">
        <f>IF(_reported!AK22="","",AK102-_reported!AK22)</f>
        <v/>
      </c>
      <c r="AL103" s="31">
        <f>IF(_reported!AL22="","",AL102-_reported!AL22)</f>
        <v/>
      </c>
      <c r="AM103" s="31">
        <f>IF(_reported!AM22="","",AM102-_reported!AM22)</f>
        <v/>
      </c>
      <c r="AN103" s="31">
        <f>IF(_reported!AN22="","",AN102-_reported!AN22)</f>
        <v/>
      </c>
      <c r="AO103" s="31">
        <f>IF(_reported!AO22="","",AO102-_reported!AO22)</f>
        <v/>
      </c>
    </row>
    <row r="105">
      <c r="C105" s="12" t="inlineStr">
        <is>
          <t>Non-controlling Interests</t>
        </is>
      </c>
      <c r="G105" s="27" t="n">
        <v>61.559</v>
      </c>
      <c r="H105" s="27" t="n">
        <v>58.924</v>
      </c>
      <c r="I105" s="27" t="n">
        <v>95.119</v>
      </c>
      <c r="J105" s="27" t="n">
        <v>98.372</v>
      </c>
      <c r="K105" s="27" t="n">
        <v>108.709</v>
      </c>
      <c r="L105" s="27" t="n">
        <v>110.719</v>
      </c>
      <c r="M105" s="27" t="n">
        <v>103.755</v>
      </c>
      <c r="N105" s="27" t="n">
        <v>101.824</v>
      </c>
      <c r="O105" s="27" t="n">
        <v>98.999</v>
      </c>
      <c r="P105" s="27" t="n">
        <v>112.172</v>
      </c>
      <c r="Q105" s="27" t="n">
        <v>105.241</v>
      </c>
      <c r="R105" s="27" t="n">
        <v>110.923</v>
      </c>
      <c r="S105" s="27" t="n">
        <v>107.057</v>
      </c>
      <c r="T105" s="27" t="n">
        <v>108.093</v>
      </c>
      <c r="U105" s="27" t="n">
        <v>121.825</v>
      </c>
      <c r="V105" s="27" t="n">
        <v>128.214</v>
      </c>
      <c r="W105" s="28">
        <f>V105+W44</f>
        <v/>
      </c>
      <c r="X105" s="28">
        <f>W105+X44</f>
        <v/>
      </c>
      <c r="Y105" s="28">
        <f>X105+Y44</f>
        <v/>
      </c>
      <c r="Z105" s="28">
        <f>Y105+Z44</f>
        <v/>
      </c>
      <c r="AA105" s="28">
        <f>Z105+AA44</f>
        <v/>
      </c>
      <c r="AB105" s="28">
        <f>AA105+AB44</f>
        <v/>
      </c>
      <c r="AC105" s="28">
        <f>AB105+AC44</f>
        <v/>
      </c>
      <c r="AD105" s="28">
        <f>AC105+AD44</f>
        <v/>
      </c>
      <c r="AF105" s="27" t="n">
        <v>25.712</v>
      </c>
      <c r="AG105" s="27" t="n">
        <v>95.119</v>
      </c>
      <c r="AH105" s="27" t="n">
        <v>103.755</v>
      </c>
      <c r="AI105" s="27" t="n">
        <v>105.241</v>
      </c>
      <c r="AJ105" s="27" t="n">
        <v>121.825</v>
      </c>
      <c r="AK105" s="28">
        <f>Y105</f>
        <v/>
      </c>
      <c r="AL105" s="28">
        <f>AC105</f>
        <v/>
      </c>
      <c r="AM105" s="28">
        <f>AL105+AM44</f>
        <v/>
      </c>
      <c r="AN105" s="28">
        <f>AM105+AN44</f>
        <v/>
      </c>
      <c r="AO105" s="28">
        <f>AN105+AO44</f>
        <v/>
      </c>
    </row>
    <row r="106">
      <c r="B106" s="2" t="inlineStr">
        <is>
          <t>Total Equity</t>
        </is>
      </c>
      <c r="G106" s="29">
        <f>G102+G105</f>
        <v/>
      </c>
      <c r="H106" s="29">
        <f>H102+H105</f>
        <v/>
      </c>
      <c r="I106" s="29">
        <f>I102+I105</f>
        <v/>
      </c>
      <c r="J106" s="29">
        <f>J102+J105</f>
        <v/>
      </c>
      <c r="K106" s="29">
        <f>K102+K105</f>
        <v/>
      </c>
      <c r="L106" s="29">
        <f>L102+L105</f>
        <v/>
      </c>
      <c r="M106" s="29">
        <f>M102+M105</f>
        <v/>
      </c>
      <c r="N106" s="29">
        <f>N102+N105</f>
        <v/>
      </c>
      <c r="O106" s="29">
        <f>O102+O105</f>
        <v/>
      </c>
      <c r="P106" s="29">
        <f>P102+P105</f>
        <v/>
      </c>
      <c r="Q106" s="29">
        <f>Q102+Q105</f>
        <v/>
      </c>
      <c r="R106" s="29">
        <f>R102+R105</f>
        <v/>
      </c>
      <c r="S106" s="29">
        <f>S102+S105</f>
        <v/>
      </c>
      <c r="T106" s="29">
        <f>T102+T105</f>
        <v/>
      </c>
      <c r="U106" s="29">
        <f>U102+U105</f>
        <v/>
      </c>
      <c r="V106" s="29">
        <f>V102+V105</f>
        <v/>
      </c>
      <c r="W106" s="29">
        <f>W102+W105</f>
        <v/>
      </c>
      <c r="X106" s="29">
        <f>X102+X105</f>
        <v/>
      </c>
      <c r="Y106" s="29">
        <f>Y102+Y105</f>
        <v/>
      </c>
      <c r="Z106" s="29">
        <f>Z102+Z105</f>
        <v/>
      </c>
      <c r="AA106" s="29">
        <f>AA102+AA105</f>
        <v/>
      </c>
      <c r="AB106" s="29">
        <f>AB102+AB105</f>
        <v/>
      </c>
      <c r="AC106" s="29">
        <f>AC102+AC105</f>
        <v/>
      </c>
      <c r="AD106" s="29">
        <f>AD102+AD105</f>
        <v/>
      </c>
      <c r="AF106" s="29">
        <f>AF102+AF105</f>
        <v/>
      </c>
      <c r="AG106" s="29">
        <f>AG102+AG105</f>
        <v/>
      </c>
      <c r="AH106" s="29">
        <f>AH102+AH105</f>
        <v/>
      </c>
      <c r="AI106" s="29">
        <f>AI102+AI105</f>
        <v/>
      </c>
      <c r="AJ106" s="29">
        <f>AJ102+AJ105</f>
        <v/>
      </c>
      <c r="AK106" s="30">
        <f>Y106</f>
        <v/>
      </c>
      <c r="AL106" s="30">
        <f>AC106</f>
        <v/>
      </c>
      <c r="AM106" s="29">
        <f>AM102+AM105</f>
        <v/>
      </c>
      <c r="AN106" s="29">
        <f>AN102+AN105</f>
        <v/>
      </c>
      <c r="AO106" s="29">
        <f>AO102+AO105</f>
        <v/>
      </c>
    </row>
    <row r="107">
      <c r="D107" s="8" t="inlineStr">
        <is>
          <t>Recon: Total Equity</t>
        </is>
      </c>
      <c r="G107" s="31">
        <f>IF(_reported!G23="","",G106-_reported!G23)</f>
        <v/>
      </c>
      <c r="H107" s="31">
        <f>IF(_reported!H23="","",H106-_reported!H23)</f>
        <v/>
      </c>
      <c r="I107" s="31">
        <f>IF(_reported!I23="","",I106-_reported!I23)</f>
        <v/>
      </c>
      <c r="J107" s="31">
        <f>IF(_reported!J23="","",J106-_reported!J23)</f>
        <v/>
      </c>
      <c r="K107" s="31">
        <f>IF(_reported!K23="","",K106-_reported!K23)</f>
        <v/>
      </c>
      <c r="L107" s="31">
        <f>IF(_reported!L23="","",L106-_reported!L23)</f>
        <v/>
      </c>
      <c r="M107" s="31">
        <f>IF(_reported!M23="","",M106-_reported!M23)</f>
        <v/>
      </c>
      <c r="N107" s="31">
        <f>IF(_reported!N23="","",N106-_reported!N23)</f>
        <v/>
      </c>
      <c r="O107" s="31">
        <f>IF(_reported!O23="","",O106-_reported!O23)</f>
        <v/>
      </c>
      <c r="P107" s="31">
        <f>IF(_reported!P23="","",P106-_reported!P23)</f>
        <v/>
      </c>
      <c r="Q107" s="31">
        <f>IF(_reported!Q23="","",Q106-_reported!Q23)</f>
        <v/>
      </c>
      <c r="R107" s="31">
        <f>IF(_reported!R23="","",R106-_reported!R23)</f>
        <v/>
      </c>
      <c r="S107" s="31">
        <f>IF(_reported!S23="","",S106-_reported!S23)</f>
        <v/>
      </c>
      <c r="T107" s="31">
        <f>IF(_reported!T23="","",T106-_reported!T23)</f>
        <v/>
      </c>
      <c r="U107" s="31">
        <f>IF(_reported!U23="","",U106-_reported!U23)</f>
        <v/>
      </c>
      <c r="V107" s="31">
        <f>IF(_reported!V23="","",V106-_reported!V23)</f>
        <v/>
      </c>
      <c r="W107" s="31">
        <f>IF(_reported!W23="","",W106-_reported!W23)</f>
        <v/>
      </c>
      <c r="X107" s="31">
        <f>IF(_reported!X23="","",X106-_reported!X23)</f>
        <v/>
      </c>
      <c r="Y107" s="31">
        <f>IF(_reported!Y23="","",Y106-_reported!Y23)</f>
        <v/>
      </c>
      <c r="Z107" s="31">
        <f>IF(_reported!Z23="","",Z106-_reported!Z23)</f>
        <v/>
      </c>
      <c r="AA107" s="31">
        <f>IF(_reported!AA23="","",AA106-_reported!AA23)</f>
        <v/>
      </c>
      <c r="AB107" s="31">
        <f>IF(_reported!AB23="","",AB106-_reported!AB23)</f>
        <v/>
      </c>
      <c r="AC107" s="31">
        <f>IF(_reported!AC23="","",AC106-_reported!AC23)</f>
        <v/>
      </c>
      <c r="AD107" s="31">
        <f>IF(_reported!AD23="","",AD106-_reported!AD23)</f>
        <v/>
      </c>
      <c r="AF107" s="31">
        <f>IF(_reported!AF23="","",AF106-_reported!AF23)</f>
        <v/>
      </c>
      <c r="AG107" s="31">
        <f>IF(_reported!AG23="","",AG106-_reported!AG23)</f>
        <v/>
      </c>
      <c r="AH107" s="31">
        <f>IF(_reported!AH23="","",AH106-_reported!AH23)</f>
        <v/>
      </c>
      <c r="AI107" s="31">
        <f>IF(_reported!AI23="","",AI106-_reported!AI23)</f>
        <v/>
      </c>
      <c r="AJ107" s="31">
        <f>IF(_reported!AJ23="","",AJ106-_reported!AJ23)</f>
        <v/>
      </c>
      <c r="AK107" s="31">
        <f>IF(_reported!AK23="","",AK106-_reported!AK23)</f>
        <v/>
      </c>
      <c r="AL107" s="31">
        <f>IF(_reported!AL23="","",AL106-_reported!AL23)</f>
        <v/>
      </c>
      <c r="AM107" s="31">
        <f>IF(_reported!AM23="","",AM106-_reported!AM23)</f>
        <v/>
      </c>
      <c r="AN107" s="31">
        <f>IF(_reported!AN23="","",AN106-_reported!AN23)</f>
        <v/>
      </c>
      <c r="AO107" s="31">
        <f>IF(_reported!AO23="","",AO106-_reported!AO23)</f>
        <v/>
      </c>
    </row>
    <row r="109">
      <c r="B109" s="2" t="inlineStr">
        <is>
          <t>Total Liabilities + Equity</t>
        </is>
      </c>
      <c r="G109" s="29">
        <f>G94+G106</f>
        <v/>
      </c>
      <c r="H109" s="29">
        <f>H94+H106</f>
        <v/>
      </c>
      <c r="I109" s="29">
        <f>I94+I106</f>
        <v/>
      </c>
      <c r="J109" s="29">
        <f>J94+J106</f>
        <v/>
      </c>
      <c r="K109" s="29">
        <f>K94+K106</f>
        <v/>
      </c>
      <c r="L109" s="29">
        <f>L94+L106</f>
        <v/>
      </c>
      <c r="M109" s="29">
        <f>M94+M106</f>
        <v/>
      </c>
      <c r="N109" s="29">
        <f>N94+N106</f>
        <v/>
      </c>
      <c r="O109" s="29">
        <f>O94+O106</f>
        <v/>
      </c>
      <c r="P109" s="29">
        <f>P94+P106</f>
        <v/>
      </c>
      <c r="Q109" s="29">
        <f>Q94+Q106</f>
        <v/>
      </c>
      <c r="R109" s="29">
        <f>R94+R106</f>
        <v/>
      </c>
      <c r="S109" s="29">
        <f>S94+S106</f>
        <v/>
      </c>
      <c r="T109" s="29">
        <f>T94+T106</f>
        <v/>
      </c>
      <c r="U109" s="29">
        <f>U94+U106</f>
        <v/>
      </c>
      <c r="V109" s="29">
        <f>V94+V106</f>
        <v/>
      </c>
      <c r="W109" s="29">
        <f>W94+W106</f>
        <v/>
      </c>
      <c r="X109" s="29">
        <f>X94+X106</f>
        <v/>
      </c>
      <c r="Y109" s="29">
        <f>Y94+Y106</f>
        <v/>
      </c>
      <c r="Z109" s="29">
        <f>Z94+Z106</f>
        <v/>
      </c>
      <c r="AA109" s="29">
        <f>AA94+AA106</f>
        <v/>
      </c>
      <c r="AB109" s="29">
        <f>AB94+AB106</f>
        <v/>
      </c>
      <c r="AC109" s="29">
        <f>AC94+AC106</f>
        <v/>
      </c>
      <c r="AD109" s="29">
        <f>AD94+AD106</f>
        <v/>
      </c>
      <c r="AF109" s="29">
        <f>AF94+AF106</f>
        <v/>
      </c>
      <c r="AG109" s="29">
        <f>AG94+AG106</f>
        <v/>
      </c>
      <c r="AH109" s="29">
        <f>AH94+AH106</f>
        <v/>
      </c>
      <c r="AI109" s="29">
        <f>AI94+AI106</f>
        <v/>
      </c>
      <c r="AJ109" s="29">
        <f>AJ94+AJ106</f>
        <v/>
      </c>
      <c r="AK109" s="30">
        <f>Y109</f>
        <v/>
      </c>
      <c r="AL109" s="30">
        <f>AC109</f>
        <v/>
      </c>
      <c r="AM109" s="29">
        <f>AM94+AM106</f>
        <v/>
      </c>
      <c r="AN109" s="29">
        <f>AN94+AN106</f>
        <v/>
      </c>
      <c r="AO109" s="29">
        <f>AO94+AO106</f>
        <v/>
      </c>
    </row>
    <row r="110">
      <c r="D110" s="8" t="inlineStr">
        <is>
          <t>Recon: Total L&amp;E</t>
        </is>
      </c>
      <c r="G110" s="31">
        <f>IF(_reported!G24="","",G109-_reported!G24)</f>
        <v/>
      </c>
      <c r="H110" s="31">
        <f>IF(_reported!H24="","",H109-_reported!H24)</f>
        <v/>
      </c>
      <c r="I110" s="31">
        <f>IF(_reported!I24="","",I109-_reported!I24)</f>
        <v/>
      </c>
      <c r="J110" s="31">
        <f>IF(_reported!J24="","",J109-_reported!J24)</f>
        <v/>
      </c>
      <c r="K110" s="31">
        <f>IF(_reported!K24="","",K109-_reported!K24)</f>
        <v/>
      </c>
      <c r="L110" s="31">
        <f>IF(_reported!L24="","",L109-_reported!L24)</f>
        <v/>
      </c>
      <c r="M110" s="31">
        <f>IF(_reported!M24="","",M109-_reported!M24)</f>
        <v/>
      </c>
      <c r="N110" s="31">
        <f>IF(_reported!N24="","",N109-_reported!N24)</f>
        <v/>
      </c>
      <c r="O110" s="31">
        <f>IF(_reported!O24="","",O109-_reported!O24)</f>
        <v/>
      </c>
      <c r="P110" s="31">
        <f>IF(_reported!P24="","",P109-_reported!P24)</f>
        <v/>
      </c>
      <c r="Q110" s="31">
        <f>IF(_reported!Q24="","",Q109-_reported!Q24)</f>
        <v/>
      </c>
      <c r="R110" s="31">
        <f>IF(_reported!R24="","",R109-_reported!R24)</f>
        <v/>
      </c>
      <c r="S110" s="31">
        <f>IF(_reported!S24="","",S109-_reported!S24)</f>
        <v/>
      </c>
      <c r="T110" s="31">
        <f>IF(_reported!T24="","",T109-_reported!T24)</f>
        <v/>
      </c>
      <c r="U110" s="31">
        <f>IF(_reported!U24="","",U109-_reported!U24)</f>
        <v/>
      </c>
      <c r="V110" s="31">
        <f>IF(_reported!V24="","",V109-_reported!V24)</f>
        <v/>
      </c>
      <c r="W110" s="31">
        <f>IF(_reported!W24="","",W109-_reported!W24)</f>
        <v/>
      </c>
      <c r="X110" s="31">
        <f>IF(_reported!X24="","",X109-_reported!X24)</f>
        <v/>
      </c>
      <c r="Y110" s="31">
        <f>IF(_reported!Y24="","",Y109-_reported!Y24)</f>
        <v/>
      </c>
      <c r="Z110" s="31">
        <f>IF(_reported!Z24="","",Z109-_reported!Z24)</f>
        <v/>
      </c>
      <c r="AA110" s="31">
        <f>IF(_reported!AA24="","",AA109-_reported!AA24)</f>
        <v/>
      </c>
      <c r="AB110" s="31">
        <f>IF(_reported!AB24="","",AB109-_reported!AB24)</f>
        <v/>
      </c>
      <c r="AC110" s="31">
        <f>IF(_reported!AC24="","",AC109-_reported!AC24)</f>
        <v/>
      </c>
      <c r="AD110" s="31">
        <f>IF(_reported!AD24="","",AD109-_reported!AD24)</f>
        <v/>
      </c>
      <c r="AF110" s="31">
        <f>IF(_reported!AF24="","",AF109-_reported!AF24)</f>
        <v/>
      </c>
      <c r="AG110" s="31">
        <f>IF(_reported!AG24="","",AG109-_reported!AG24)</f>
        <v/>
      </c>
      <c r="AH110" s="31">
        <f>IF(_reported!AH24="","",AH109-_reported!AH24)</f>
        <v/>
      </c>
      <c r="AI110" s="31">
        <f>IF(_reported!AI24="","",AI109-_reported!AI24)</f>
        <v/>
      </c>
      <c r="AJ110" s="31">
        <f>IF(_reported!AJ24="","",AJ109-_reported!AJ24)</f>
        <v/>
      </c>
      <c r="AK110" s="31">
        <f>IF(_reported!AK24="","",AK109-_reported!AK24)</f>
        <v/>
      </c>
      <c r="AL110" s="31">
        <f>IF(_reported!AL24="","",AL109-_reported!AL24)</f>
        <v/>
      </c>
      <c r="AM110" s="31">
        <f>IF(_reported!AM24="","",AM109-_reported!AM24)</f>
        <v/>
      </c>
      <c r="AN110" s="31">
        <f>IF(_reported!AN24="","",AN109-_reported!AN24)</f>
        <v/>
      </c>
      <c r="AO110" s="31">
        <f>IF(_reported!AO24="","",AO109-_reported!AO24)</f>
        <v/>
      </c>
    </row>
    <row r="112">
      <c r="B112" s="2" t="inlineStr">
        <is>
          <t>BS Parity (TA - TL&amp;E; must = $0)</t>
        </is>
      </c>
      <c r="G112" s="35">
        <f>G74-G109</f>
        <v/>
      </c>
      <c r="H112" s="35">
        <f>H74-H109</f>
        <v/>
      </c>
      <c r="I112" s="35">
        <f>I74-I109</f>
        <v/>
      </c>
      <c r="J112" s="35">
        <f>J74-J109</f>
        <v/>
      </c>
      <c r="K112" s="35">
        <f>K74-K109</f>
        <v/>
      </c>
      <c r="L112" s="35">
        <f>L74-L109</f>
        <v/>
      </c>
      <c r="M112" s="35">
        <f>M74-M109</f>
        <v/>
      </c>
      <c r="N112" s="35">
        <f>N74-N109</f>
        <v/>
      </c>
      <c r="O112" s="35">
        <f>O74-O109</f>
        <v/>
      </c>
      <c r="P112" s="35">
        <f>P74-P109</f>
        <v/>
      </c>
      <c r="Q112" s="35">
        <f>Q74-Q109</f>
        <v/>
      </c>
      <c r="R112" s="35">
        <f>R74-R109</f>
        <v/>
      </c>
      <c r="S112" s="35">
        <f>S74-S109</f>
        <v/>
      </c>
      <c r="T112" s="35">
        <f>T74-T109</f>
        <v/>
      </c>
      <c r="U112" s="35">
        <f>U74-U109</f>
        <v/>
      </c>
      <c r="V112" s="35">
        <f>V74-V109</f>
        <v/>
      </c>
      <c r="W112" s="35">
        <f>W74-W109</f>
        <v/>
      </c>
      <c r="X112" s="35">
        <f>X74-X109</f>
        <v/>
      </c>
      <c r="Y112" s="35">
        <f>Y74-Y109</f>
        <v/>
      </c>
      <c r="Z112" s="35">
        <f>Z74-Z109</f>
        <v/>
      </c>
      <c r="AA112" s="35">
        <f>AA74-AA109</f>
        <v/>
      </c>
      <c r="AB112" s="35">
        <f>AB74-AB109</f>
        <v/>
      </c>
      <c r="AC112" s="35">
        <f>AC74-AC109</f>
        <v/>
      </c>
      <c r="AD112" s="35">
        <f>AD74-AD109</f>
        <v/>
      </c>
      <c r="AF112" s="35">
        <f>AF74-AF109</f>
        <v/>
      </c>
      <c r="AG112" s="35">
        <f>AG74-AG109</f>
        <v/>
      </c>
      <c r="AH112" s="35">
        <f>AH74-AH109</f>
        <v/>
      </c>
      <c r="AI112" s="35">
        <f>AI74-AI109</f>
        <v/>
      </c>
      <c r="AJ112" s="35">
        <f>AJ74-AJ109</f>
        <v/>
      </c>
      <c r="AK112" s="30">
        <f>Y112</f>
        <v/>
      </c>
      <c r="AL112" s="30">
        <f>AC112</f>
        <v/>
      </c>
      <c r="AM112" s="35">
        <f>AM74-AM109</f>
        <v/>
      </c>
      <c r="AN112" s="35">
        <f>AN74-AN109</f>
        <v/>
      </c>
      <c r="AO112" s="35">
        <f>AO74-AO109</f>
        <v/>
      </c>
    </row>
    <row r="115">
      <c r="B115" s="20" t="inlineStr">
        <is>
          <t>Cash Flow Statement</t>
        </is>
      </c>
      <c r="C115" s="20" t="n"/>
      <c r="D115" s="20" t="n"/>
      <c r="E115" s="20" t="n"/>
      <c r="F115" s="20" t="n"/>
      <c r="G115" s="20" t="n"/>
      <c r="H115" s="20" t="n"/>
      <c r="I115" s="20" t="n"/>
      <c r="J115" s="20" t="n"/>
      <c r="K115" s="20" t="n"/>
      <c r="L115" s="20" t="n"/>
      <c r="M115" s="20" t="n"/>
      <c r="N115" s="20" t="n"/>
      <c r="O115" s="20" t="n"/>
      <c r="P115" s="20" t="n"/>
      <c r="Q115" s="20" t="n"/>
      <c r="R115" s="20" t="n"/>
      <c r="S115" s="20" t="n"/>
      <c r="T115" s="20" t="n"/>
      <c r="U115" s="20" t="n"/>
      <c r="V115" s="20" t="n"/>
      <c r="W115" s="20" t="n"/>
      <c r="X115" s="20" t="n"/>
      <c r="Y115" s="20" t="n"/>
      <c r="Z115" s="20" t="n"/>
      <c r="AA115" s="20" t="n"/>
      <c r="AB115" s="20" t="n"/>
      <c r="AC115" s="20" t="n"/>
      <c r="AD115" s="20" t="n"/>
      <c r="AF115" s="20" t="n"/>
      <c r="AG115" s="20" t="n"/>
      <c r="AH115" s="20" t="n"/>
      <c r="AI115" s="20" t="n"/>
      <c r="AJ115" s="20" t="n"/>
      <c r="AK115" s="20" t="n"/>
      <c r="AL115" s="20" t="n"/>
      <c r="AM115" s="20" t="n"/>
      <c r="AN115" s="20" t="n"/>
      <c r="AO115" s="20" t="n"/>
    </row>
    <row r="117">
      <c r="C117" s="12" t="inlineStr">
        <is>
          <t>Net Income (Loss)</t>
        </is>
      </c>
      <c r="W117" s="28">
        <f>W41</f>
        <v/>
      </c>
      <c r="X117" s="28">
        <f>X41</f>
        <v/>
      </c>
      <c r="Y117" s="28">
        <f>Y41</f>
        <v/>
      </c>
      <c r="Z117" s="28">
        <f>Z41</f>
        <v/>
      </c>
      <c r="AA117" s="28">
        <f>AA41</f>
        <v/>
      </c>
      <c r="AB117" s="28">
        <f>AB41</f>
        <v/>
      </c>
      <c r="AC117" s="28">
        <f>AC41</f>
        <v/>
      </c>
      <c r="AD117" s="28">
        <f>AD41</f>
        <v/>
      </c>
      <c r="AF117" s="27" t="n">
        <v>-2043.03</v>
      </c>
      <c r="AG117" s="27" t="n">
        <v>-1657.772</v>
      </c>
      <c r="AH117" s="27" t="n">
        <v>162.682</v>
      </c>
      <c r="AI117" s="27" t="n">
        <v>447.827</v>
      </c>
      <c r="AJ117" s="27" t="n">
        <v>1610.894</v>
      </c>
      <c r="AK117" s="28">
        <f>V117+W117+X117+Y117</f>
        <v/>
      </c>
      <c r="AL117" s="28">
        <f>Z117+AA117+AB117+AC117</f>
        <v/>
      </c>
      <c r="AM117" s="28">
        <f>AM41</f>
        <v/>
      </c>
      <c r="AN117" s="28">
        <f>AN41</f>
        <v/>
      </c>
      <c r="AO117" s="28">
        <f>AO41</f>
        <v/>
      </c>
    </row>
    <row r="118">
      <c r="C118" s="12" t="inlineStr">
        <is>
          <t>Depreciation and Amortization</t>
        </is>
      </c>
      <c r="W118" s="28">
        <f>W12*W203</f>
        <v/>
      </c>
      <c r="X118" s="28">
        <f>X12*X203</f>
        <v/>
      </c>
      <c r="Y118" s="28">
        <f>Y12*Y203</f>
        <v/>
      </c>
      <c r="Z118" s="28">
        <f>Z12*Z203</f>
        <v/>
      </c>
      <c r="AA118" s="28">
        <f>AA12*AA203</f>
        <v/>
      </c>
      <c r="AB118" s="28">
        <f>AB12*AB203</f>
        <v/>
      </c>
      <c r="AC118" s="28">
        <f>AC12*AC203</f>
        <v/>
      </c>
      <c r="AD118" s="28">
        <f>AD12*AD203</f>
        <v/>
      </c>
      <c r="AF118" s="27" t="n">
        <v>279.032</v>
      </c>
      <c r="AG118" s="27" t="n">
        <v>428.344</v>
      </c>
      <c r="AH118" s="27" t="n">
        <v>440.845</v>
      </c>
      <c r="AI118" s="27" t="n">
        <v>389.673</v>
      </c>
      <c r="AJ118" s="27" t="n">
        <v>372.171</v>
      </c>
      <c r="AK118" s="28">
        <f>V118+W118+X118+Y118</f>
        <v/>
      </c>
      <c r="AL118" s="28">
        <f>Z118+AA118+AB118+AC118</f>
        <v/>
      </c>
      <c r="AM118" s="28">
        <f>AM12*AM203</f>
        <v/>
      </c>
      <c r="AN118" s="28">
        <f>AN12*AN203</f>
        <v/>
      </c>
      <c r="AO118" s="28">
        <f>AO12*AO203</f>
        <v/>
      </c>
    </row>
    <row r="119">
      <c r="C119" s="12" t="inlineStr">
        <is>
          <t>Share-based Compensation</t>
        </is>
      </c>
      <c r="W119" s="28">
        <f>W12*W204</f>
        <v/>
      </c>
      <c r="X119" s="28">
        <f>X12*X204</f>
        <v/>
      </c>
      <c r="Y119" s="28">
        <f>Y12*Y204</f>
        <v/>
      </c>
      <c r="Z119" s="28">
        <f>Z12*Z204</f>
        <v/>
      </c>
      <c r="AA119" s="28">
        <f>AA12*AA204</f>
        <v/>
      </c>
      <c r="AB119" s="28">
        <f>AB12*AB204</f>
        <v/>
      </c>
      <c r="AC119" s="28">
        <f>AC12*AC204</f>
        <v/>
      </c>
      <c r="AD119" s="28">
        <f>AD12*AD204</f>
        <v/>
      </c>
      <c r="AF119" s="27" t="n">
        <v>470.324</v>
      </c>
      <c r="AG119" s="27" t="n">
        <v>705.896</v>
      </c>
      <c r="AH119" s="27" t="n">
        <v>685.03</v>
      </c>
      <c r="AI119" s="27" t="n">
        <v>715.8390000000001</v>
      </c>
      <c r="AJ119" s="27" t="n">
        <v>624.995</v>
      </c>
      <c r="AK119" s="28">
        <f>V119+W119+X119+Y119</f>
        <v/>
      </c>
      <c r="AL119" s="28">
        <f>Z119+AA119+AB119+AC119</f>
        <v/>
      </c>
      <c r="AM119" s="28">
        <f>AM12*AM204</f>
        <v/>
      </c>
      <c r="AN119" s="28">
        <f>AN12*AN204</f>
        <v/>
      </c>
      <c r="AO119" s="28">
        <f>AO12*AO204</f>
        <v/>
      </c>
    </row>
    <row r="120">
      <c r="C120" s="12" t="inlineStr">
        <is>
          <t>Provision for Credit Losses (DFS)</t>
        </is>
      </c>
      <c r="W120" s="28">
        <f>-W26</f>
        <v/>
      </c>
      <c r="X120" s="28">
        <f>-X26</f>
        <v/>
      </c>
      <c r="Y120" s="28">
        <f>-Y26</f>
        <v/>
      </c>
      <c r="Z120" s="28">
        <f>-Z26</f>
        <v/>
      </c>
      <c r="AA120" s="28">
        <f>-AA26</f>
        <v/>
      </c>
      <c r="AB120" s="28">
        <f>-AB26</f>
        <v/>
      </c>
      <c r="AC120" s="28">
        <f>-AC26</f>
        <v/>
      </c>
      <c r="AD120" s="28">
        <f>-AD26</f>
        <v/>
      </c>
      <c r="AF120" s="27" t="n">
        <v>117.427</v>
      </c>
      <c r="AG120" s="27" t="n">
        <v>513.6900000000001</v>
      </c>
      <c r="AH120" s="27" t="n">
        <v>633.942</v>
      </c>
      <c r="AI120" s="27" t="n">
        <v>776.937</v>
      </c>
      <c r="AJ120" s="27" t="n">
        <v>1372.616</v>
      </c>
      <c r="AK120" s="28">
        <f>V120+W120+X120+Y120</f>
        <v/>
      </c>
      <c r="AL120" s="28">
        <f>Z120+AA120+AB120+AC120</f>
        <v/>
      </c>
      <c r="AM120" s="28">
        <f>-AM26</f>
        <v/>
      </c>
      <c r="AN120" s="28">
        <f>-AN26</f>
        <v/>
      </c>
      <c r="AO120" s="28">
        <f>-AO26</f>
        <v/>
      </c>
    </row>
    <row r="121">
      <c r="C121" s="12" t="inlineStr">
        <is>
          <t>Unrealized FX + Other Non-cash</t>
        </is>
      </c>
      <c r="W121" s="36" t="n">
        <v>0</v>
      </c>
      <c r="X121" s="36" t="n">
        <v>0</v>
      </c>
      <c r="Y121" s="36" t="n">
        <v>0</v>
      </c>
      <c r="Z121" s="36" t="n">
        <v>0</v>
      </c>
      <c r="AA121" s="36" t="n">
        <v>0</v>
      </c>
      <c r="AB121" s="36" t="n">
        <v>0</v>
      </c>
      <c r="AC121" s="36" t="n">
        <v>0</v>
      </c>
      <c r="AD121" s="36" t="n">
        <v>0</v>
      </c>
      <c r="AF121" s="27" t="n">
        <v>108.676</v>
      </c>
      <c r="AG121" s="27" t="n">
        <v>323.778</v>
      </c>
      <c r="AH121" s="27" t="n">
        <v>102.08</v>
      </c>
      <c r="AI121" s="27" t="n">
        <v>38.906</v>
      </c>
      <c r="AJ121" s="27" t="n">
        <v>-60.752</v>
      </c>
      <c r="AK121" s="28">
        <f>V121+W121+X121+Y121</f>
        <v/>
      </c>
      <c r="AL121" s="28">
        <f>Z121+AA121+AB121+AC121</f>
        <v/>
      </c>
      <c r="AM121" s="36" t="n">
        <v>0</v>
      </c>
      <c r="AN121" s="36" t="n">
        <v>0</v>
      </c>
      <c r="AO121" s="36" t="n">
        <v>0</v>
      </c>
    </row>
    <row r="122">
      <c r="C122" s="12" t="inlineStr">
        <is>
          <t>Change in Accounts Receivable</t>
        </is>
      </c>
      <c r="W122" s="28">
        <f>V59-W59</f>
        <v/>
      </c>
      <c r="X122" s="28">
        <f>W59-X59</f>
        <v/>
      </c>
      <c r="Y122" s="28">
        <f>X59-Y59</f>
        <v/>
      </c>
      <c r="Z122" s="28">
        <f>Y59-Z59</f>
        <v/>
      </c>
      <c r="AA122" s="28">
        <f>Z59-AA59</f>
        <v/>
      </c>
      <c r="AB122" s="28">
        <f>AA59-AB59</f>
        <v/>
      </c>
      <c r="AC122" s="28">
        <f>AB59-AC59</f>
        <v/>
      </c>
      <c r="AD122" s="28">
        <f>AC59-AD59</f>
        <v/>
      </c>
      <c r="AF122" s="27" t="n">
        <v>-37.066</v>
      </c>
      <c r="AG122" s="27" t="n">
        <v>98.98099999999999</v>
      </c>
      <c r="AH122" s="27" t="n">
        <v>7.516</v>
      </c>
      <c r="AI122" s="27" t="n">
        <v>-48.973</v>
      </c>
      <c r="AJ122" s="27" t="n">
        <v>-70.749</v>
      </c>
      <c r="AK122" s="28">
        <f>V122+W122+X122+Y122</f>
        <v/>
      </c>
      <c r="AL122" s="28">
        <f>Z122+AA122+AB122+AC122</f>
        <v/>
      </c>
      <c r="AM122" s="28">
        <f>AL59-AM59</f>
        <v/>
      </c>
      <c r="AN122" s="28">
        <f>AM59-AN59</f>
        <v/>
      </c>
      <c r="AO122" s="28">
        <f>AN59-AO59</f>
        <v/>
      </c>
    </row>
    <row r="123">
      <c r="C123" s="12" t="inlineStr">
        <is>
          <t>Change in Inventories</t>
        </is>
      </c>
      <c r="W123" s="28">
        <f>V62-W62</f>
        <v/>
      </c>
      <c r="X123" s="28">
        <f>W62-X62</f>
        <v/>
      </c>
      <c r="Y123" s="28">
        <f>X62-Y62</f>
        <v/>
      </c>
      <c r="Z123" s="28">
        <f>Y62-Z62</f>
        <v/>
      </c>
      <c r="AA123" s="28">
        <f>Z62-AA62</f>
        <v/>
      </c>
      <c r="AB123" s="28">
        <f>AA62-AB62</f>
        <v/>
      </c>
      <c r="AC123" s="28">
        <f>AB62-AC62</f>
        <v/>
      </c>
      <c r="AD123" s="28">
        <f>AC62-AD62</f>
        <v/>
      </c>
      <c r="AF123" s="27" t="n">
        <v>-62.735</v>
      </c>
      <c r="AG123" s="27" t="n">
        <v>1.441</v>
      </c>
      <c r="AH123" s="27" t="n">
        <v>-14.838</v>
      </c>
      <c r="AI123" s="27" t="n">
        <v>-26.292</v>
      </c>
      <c r="AJ123" s="27" t="n">
        <v>-68.63</v>
      </c>
      <c r="AK123" s="28">
        <f>V123+W123+X123+Y123</f>
        <v/>
      </c>
      <c r="AL123" s="28">
        <f>Z123+AA123+AB123+AC123</f>
        <v/>
      </c>
      <c r="AM123" s="28">
        <f>AL62-AM62</f>
        <v/>
      </c>
      <c r="AN123" s="28">
        <f>AM62-AN62</f>
        <v/>
      </c>
      <c r="AO123" s="28">
        <f>AN62-AO62</f>
        <v/>
      </c>
    </row>
    <row r="124">
      <c r="C124" s="12" t="inlineStr">
        <is>
          <t>Change in Prepaid + Other CA</t>
        </is>
      </c>
      <c r="W124" s="28">
        <f>V61-W61</f>
        <v/>
      </c>
      <c r="X124" s="28">
        <f>W61-X61</f>
        <v/>
      </c>
      <c r="Y124" s="28">
        <f>X61-Y61</f>
        <v/>
      </c>
      <c r="Z124" s="28">
        <f>Y61-Z61</f>
        <v/>
      </c>
      <c r="AA124" s="28">
        <f>Z61-AA61</f>
        <v/>
      </c>
      <c r="AB124" s="28">
        <f>AA61-AB61</f>
        <v/>
      </c>
      <c r="AC124" s="28">
        <f>AB61-AC61</f>
        <v/>
      </c>
      <c r="AD124" s="28">
        <f>AC61-AD61</f>
        <v/>
      </c>
      <c r="AF124" s="27" t="n">
        <v>-812.4640000000001</v>
      </c>
      <c r="AG124" s="27" t="n">
        <v>-857.001</v>
      </c>
      <c r="AH124" s="27" t="n">
        <v>-666.87</v>
      </c>
      <c r="AI124" s="27" t="n">
        <v>-277.198</v>
      </c>
      <c r="AJ124" s="27" t="n">
        <v>-996.413</v>
      </c>
      <c r="AK124" s="28">
        <f>V124+W124+X124+Y124</f>
        <v/>
      </c>
      <c r="AL124" s="28">
        <f>Z124+AA124+AB124+AC124</f>
        <v/>
      </c>
      <c r="AM124" s="28">
        <f>AL61-AM61</f>
        <v/>
      </c>
      <c r="AN124" s="28">
        <f>AM61-AN61</f>
        <v/>
      </c>
      <c r="AO124" s="28">
        <f>AN61-AO61</f>
        <v/>
      </c>
    </row>
    <row r="125">
      <c r="C125" s="12" t="inlineStr">
        <is>
          <t>Change in Accounts Payable</t>
        </is>
      </c>
      <c r="W125" s="28">
        <f>W77-V77</f>
        <v/>
      </c>
      <c r="X125" s="28">
        <f>X77-W77</f>
        <v/>
      </c>
      <c r="Y125" s="28">
        <f>Y77-X77</f>
        <v/>
      </c>
      <c r="Z125" s="28">
        <f>Z77-Y77</f>
        <v/>
      </c>
      <c r="AA125" s="28">
        <f>AA77-Z77</f>
        <v/>
      </c>
      <c r="AB125" s="28">
        <f>AB77-AA77</f>
        <v/>
      </c>
      <c r="AC125" s="28">
        <f>AC77-AB77</f>
        <v/>
      </c>
      <c r="AD125" s="28">
        <f>AD77-AC77</f>
        <v/>
      </c>
      <c r="AF125" s="27" t="n">
        <v>99.639</v>
      </c>
      <c r="AG125" s="27" t="n">
        <v>43.311</v>
      </c>
      <c r="AH125" s="27" t="n">
        <v>81.381</v>
      </c>
      <c r="AI125" s="27" t="n">
        <v>28.161</v>
      </c>
      <c r="AJ125" s="27" t="n">
        <v>106.049</v>
      </c>
      <c r="AK125" s="28">
        <f>V125+W125+X125+Y125</f>
        <v/>
      </c>
      <c r="AL125" s="28">
        <f>Z125+AA125+AB125+AC125</f>
        <v/>
      </c>
      <c r="AM125" s="28">
        <f>AM77-AL77</f>
        <v/>
      </c>
      <c r="AN125" s="28">
        <f>AN77-AM77</f>
        <v/>
      </c>
      <c r="AO125" s="28">
        <f>AO77-AN77</f>
        <v/>
      </c>
    </row>
    <row r="126">
      <c r="C126" s="12" t="inlineStr">
        <is>
          <t>Change in Accrued + Other CL</t>
        </is>
      </c>
      <c r="W126" s="28">
        <f>W78-V78</f>
        <v/>
      </c>
      <c r="X126" s="28">
        <f>X78-W78</f>
        <v/>
      </c>
      <c r="Y126" s="28">
        <f>Y78-X78</f>
        <v/>
      </c>
      <c r="Z126" s="28">
        <f>Z78-Y78</f>
        <v/>
      </c>
      <c r="AA126" s="28">
        <f>AA78-Z78</f>
        <v/>
      </c>
      <c r="AB126" s="28">
        <f>AB78-AA78</f>
        <v/>
      </c>
      <c r="AC126" s="28">
        <f>AC78-AB78</f>
        <v/>
      </c>
      <c r="AD126" s="28">
        <f>AD78-AC78</f>
        <v/>
      </c>
      <c r="AF126" s="27" t="n">
        <v>1774.798</v>
      </c>
      <c r="AG126" s="27" t="n">
        <v>436.869</v>
      </c>
      <c r="AH126" s="27" t="n">
        <v>973.08</v>
      </c>
      <c r="AI126" s="27" t="n">
        <v>950.641</v>
      </c>
      <c r="AJ126" s="27" t="n">
        <v>1558.242</v>
      </c>
      <c r="AK126" s="28">
        <f>V126+W126+X126+Y126</f>
        <v/>
      </c>
      <c r="AL126" s="28">
        <f>Z126+AA126+AB126+AC126</f>
        <v/>
      </c>
      <c r="AM126" s="28">
        <f>AM78-AL78</f>
        <v/>
      </c>
      <c r="AN126" s="28">
        <f>AN78-AM78</f>
        <v/>
      </c>
      <c r="AO126" s="28">
        <f>AO78-AN78</f>
        <v/>
      </c>
    </row>
    <row r="127">
      <c r="C127" s="12" t="inlineStr">
        <is>
          <t>Change in Deferred Revenue</t>
        </is>
      </c>
      <c r="W127" s="28">
        <f>W80-V80</f>
        <v/>
      </c>
      <c r="X127" s="28">
        <f>X80-W80</f>
        <v/>
      </c>
      <c r="Y127" s="28">
        <f>Y80-X80</f>
        <v/>
      </c>
      <c r="Z127" s="28">
        <f>Z80-Y80</f>
        <v/>
      </c>
      <c r="AA127" s="28">
        <f>AA80-Z80</f>
        <v/>
      </c>
      <c r="AB127" s="28">
        <f>AB80-AA80</f>
        <v/>
      </c>
      <c r="AC127" s="28">
        <f>AC80-AB80</f>
        <v/>
      </c>
      <c r="AD127" s="28">
        <f>AD80-AC80</f>
        <v/>
      </c>
      <c r="AF127" s="27" t="n">
        <v>314.048</v>
      </c>
      <c r="AG127" s="27" t="n">
        <v>-1093.229</v>
      </c>
      <c r="AH127" s="27" t="n">
        <v>-325.16</v>
      </c>
      <c r="AI127" s="27" t="n">
        <v>281.899</v>
      </c>
      <c r="AJ127" s="27" t="n">
        <v>576.1</v>
      </c>
      <c r="AK127" s="28">
        <f>V127+W127+X127+Y127</f>
        <v/>
      </c>
      <c r="AL127" s="28">
        <f>Z127+AA127+AB127+AC127</f>
        <v/>
      </c>
      <c r="AM127" s="28">
        <f>AM80-AL80</f>
        <v/>
      </c>
      <c r="AN127" s="28">
        <f>AN80-AM80</f>
        <v/>
      </c>
      <c r="AO127" s="28">
        <f>AO80-AN80</f>
        <v/>
      </c>
    </row>
    <row r="128">
      <c r="B128" s="2" t="inlineStr">
        <is>
          <t>Cash Flow from Operating Activities</t>
        </is>
      </c>
      <c r="G128" s="37" t="n">
        <v>-485.47</v>
      </c>
      <c r="H128" s="37" t="n">
        <v>-166.262</v>
      </c>
      <c r="I128" s="37" t="n">
        <v>319.691</v>
      </c>
      <c r="J128" s="37" t="n">
        <v>605.5359999999999</v>
      </c>
      <c r="K128" s="37" t="n">
        <v>595.48</v>
      </c>
      <c r="L128" s="37" t="n">
        <v>599.8390000000001</v>
      </c>
      <c r="M128" s="37" t="n">
        <v>278.833</v>
      </c>
      <c r="N128" s="37" t="n">
        <v>468.494</v>
      </c>
      <c r="O128" s="37" t="n">
        <v>617.8680000000001</v>
      </c>
      <c r="P128" s="37" t="n">
        <v>1170.076</v>
      </c>
      <c r="Q128" s="37" t="n">
        <v>1020.982</v>
      </c>
      <c r="R128" s="37" t="n">
        <v>756.931</v>
      </c>
      <c r="S128" s="37" t="n">
        <v>1615.735</v>
      </c>
      <c r="T128" s="37" t="n">
        <v>1175.447</v>
      </c>
      <c r="U128" s="37" t="n">
        <v>1476.41</v>
      </c>
      <c r="V128" s="37" t="n">
        <v>1057.905</v>
      </c>
      <c r="W128" s="30">
        <f>W117+W118+W119+W120+W121+W122+W123+W124+W125+W126+W127</f>
        <v/>
      </c>
      <c r="X128" s="30">
        <f>X117+X118+X119+X120+X121+X122+X123+X124+X125+X126+X127</f>
        <v/>
      </c>
      <c r="Y128" s="30">
        <f>Y117+Y118+Y119+Y120+Y121+Y122+Y123+Y124+Y125+Y126+Y127</f>
        <v/>
      </c>
      <c r="Z128" s="30">
        <f>Z117+Z118+Z119+Z120+Z121+Z122+Z123+Z124+Z125+Z126+Z127</f>
        <v/>
      </c>
      <c r="AA128" s="30">
        <f>AA117+AA118+AA119+AA120+AA121+AA122+AA123+AA124+AA125+AA126+AA127</f>
        <v/>
      </c>
      <c r="AB128" s="30">
        <f>AB117+AB118+AB119+AB120+AB121+AB122+AB123+AB124+AB125+AB126+AB127</f>
        <v/>
      </c>
      <c r="AC128" s="30">
        <f>AC117+AC118+AC119+AC120+AC121+AC122+AC123+AC124+AC125+AC126+AC127</f>
        <v/>
      </c>
      <c r="AD128" s="30">
        <f>AD117+AD118+AD119+AD120+AD121+AD122+AD123+AD124+AD125+AD126+AD127</f>
        <v/>
      </c>
      <c r="AF128" s="37" t="n">
        <v>208.649</v>
      </c>
      <c r="AG128" s="37" t="n">
        <v>-1055.692</v>
      </c>
      <c r="AH128" s="37" t="n">
        <v>2079.688</v>
      </c>
      <c r="AI128" s="37" t="n">
        <v>3277.42</v>
      </c>
      <c r="AJ128" s="37" t="n">
        <v>5024.523</v>
      </c>
      <c r="AK128" s="30">
        <f>V128+W128+X128+Y128</f>
        <v/>
      </c>
      <c r="AL128" s="30">
        <f>Z128+AA128+AB128+AC128</f>
        <v/>
      </c>
      <c r="AM128" s="30">
        <f>AM117+AM118+AM119+AM120+AM121+AM122+AM123+AM124+AM125+AM126+AM127</f>
        <v/>
      </c>
      <c r="AN128" s="30">
        <f>AN117+AN118+AN119+AN120+AN121+AN122+AN123+AN124+AN125+AN126+AN127</f>
        <v/>
      </c>
      <c r="AO128" s="30">
        <f>AO117+AO118+AO119+AO120+AO121+AO122+AO123+AO124+AO125+AO126+AO127</f>
        <v/>
      </c>
    </row>
    <row r="129">
      <c r="D129" s="8" t="inlineStr">
        <is>
          <t>Recon: CFO</t>
        </is>
      </c>
      <c r="G129" s="31">
        <f>IF(_reported!G25="","",G128-_reported!G25)</f>
        <v/>
      </c>
      <c r="H129" s="31">
        <f>IF(_reported!H25="","",H128-_reported!H25)</f>
        <v/>
      </c>
      <c r="I129" s="31">
        <f>IF(_reported!I25="","",I128-_reported!I25)</f>
        <v/>
      </c>
      <c r="J129" s="31">
        <f>IF(_reported!J25="","",J128-_reported!J25)</f>
        <v/>
      </c>
      <c r="K129" s="31">
        <f>IF(_reported!K25="","",K128-_reported!K25)</f>
        <v/>
      </c>
      <c r="L129" s="31">
        <f>IF(_reported!L25="","",L128-_reported!L25)</f>
        <v/>
      </c>
      <c r="M129" s="31">
        <f>IF(_reported!M25="","",M128-_reported!M25)</f>
        <v/>
      </c>
      <c r="N129" s="31">
        <f>IF(_reported!N25="","",N128-_reported!N25)</f>
        <v/>
      </c>
      <c r="O129" s="31">
        <f>IF(_reported!O25="","",O128-_reported!O25)</f>
        <v/>
      </c>
      <c r="P129" s="31">
        <f>IF(_reported!P25="","",P128-_reported!P25)</f>
        <v/>
      </c>
      <c r="Q129" s="31">
        <f>IF(_reported!Q25="","",Q128-_reported!Q25)</f>
        <v/>
      </c>
      <c r="R129" s="31">
        <f>IF(_reported!R25="","",R128-_reported!R25)</f>
        <v/>
      </c>
      <c r="S129" s="31">
        <f>IF(_reported!S25="","",S128-_reported!S25)</f>
        <v/>
      </c>
      <c r="T129" s="31">
        <f>IF(_reported!T25="","",T128-_reported!T25)</f>
        <v/>
      </c>
      <c r="U129" s="31">
        <f>IF(_reported!U25="","",U128-_reported!U25)</f>
        <v/>
      </c>
      <c r="V129" s="31">
        <f>IF(_reported!V25="","",V128-_reported!V25)</f>
        <v/>
      </c>
      <c r="W129" s="31">
        <f>IF(_reported!W25="","",W128-_reported!W25)</f>
        <v/>
      </c>
      <c r="X129" s="31">
        <f>IF(_reported!X25="","",X128-_reported!X25)</f>
        <v/>
      </c>
      <c r="Y129" s="31">
        <f>IF(_reported!Y25="","",Y128-_reported!Y25)</f>
        <v/>
      </c>
      <c r="Z129" s="31">
        <f>IF(_reported!Z25="","",Z128-_reported!Z25)</f>
        <v/>
      </c>
      <c r="AA129" s="31">
        <f>IF(_reported!AA25="","",AA128-_reported!AA25)</f>
        <v/>
      </c>
      <c r="AB129" s="31">
        <f>IF(_reported!AB25="","",AB128-_reported!AB25)</f>
        <v/>
      </c>
      <c r="AC129" s="31">
        <f>IF(_reported!AC25="","",AC128-_reported!AC25)</f>
        <v/>
      </c>
      <c r="AD129" s="31">
        <f>IF(_reported!AD25="","",AD128-_reported!AD25)</f>
        <v/>
      </c>
      <c r="AF129" s="31">
        <f>IF(_reported!AF25="","",AF128-_reported!AF25)</f>
        <v/>
      </c>
      <c r="AG129" s="31">
        <f>IF(_reported!AG25="","",AG128-_reported!AG25)</f>
        <v/>
      </c>
      <c r="AH129" s="31">
        <f>IF(_reported!AH25="","",AH128-_reported!AH25)</f>
        <v/>
      </c>
      <c r="AI129" s="31">
        <f>IF(_reported!AI25="","",AI128-_reported!AI25)</f>
        <v/>
      </c>
      <c r="AJ129" s="31">
        <f>IF(_reported!AJ25="","",AJ128-_reported!AJ25)</f>
        <v/>
      </c>
      <c r="AK129" s="31">
        <f>IF(_reported!AK25="","",AK128-_reported!AK25)</f>
        <v/>
      </c>
      <c r="AL129" s="31">
        <f>IF(_reported!AL25="","",AL128-_reported!AL25)</f>
        <v/>
      </c>
      <c r="AM129" s="31">
        <f>IF(_reported!AM25="","",AM128-_reported!AM25)</f>
        <v/>
      </c>
      <c r="AN129" s="31">
        <f>IF(_reported!AN25="","",AN128-_reported!AN25)</f>
        <v/>
      </c>
      <c r="AO129" s="31">
        <f>IF(_reported!AO25="","",AO128-_reported!AO25)</f>
        <v/>
      </c>
    </row>
    <row r="131">
      <c r="C131" s="12" t="inlineStr">
        <is>
          <t>Capital Expenditures</t>
        </is>
      </c>
      <c r="W131" s="28">
        <f>W12*W205</f>
        <v/>
      </c>
      <c r="X131" s="28">
        <f>X12*X205</f>
        <v/>
      </c>
      <c r="Y131" s="28">
        <f>Y12*Y205</f>
        <v/>
      </c>
      <c r="Z131" s="28">
        <f>Z12*Z205</f>
        <v/>
      </c>
      <c r="AA131" s="28">
        <f>AA12*AA205</f>
        <v/>
      </c>
      <c r="AB131" s="28">
        <f>AB12*AB205</f>
        <v/>
      </c>
      <c r="AC131" s="28">
        <f>AC12*AC205</f>
        <v/>
      </c>
      <c r="AD131" s="28">
        <f>AD12*AD205</f>
        <v/>
      </c>
      <c r="AF131" s="27" t="n">
        <v>-806.556</v>
      </c>
      <c r="AG131" s="27" t="n">
        <v>-856.287</v>
      </c>
      <c r="AH131" s="27" t="n">
        <v>-196.388</v>
      </c>
      <c r="AI131" s="27" t="n">
        <v>-315.355</v>
      </c>
      <c r="AJ131" s="27" t="n">
        <v>-521.694</v>
      </c>
      <c r="AK131" s="28">
        <f>V131+W131+X131+Y131</f>
        <v/>
      </c>
      <c r="AL131" s="28">
        <f>Z131+AA131+AB131+AC131</f>
        <v/>
      </c>
      <c r="AM131" s="28">
        <f>AM12*AM205</f>
        <v/>
      </c>
      <c r="AN131" s="28">
        <f>AN12*AN205</f>
        <v/>
      </c>
      <c r="AO131" s="28">
        <f>AO12*AO205</f>
        <v/>
      </c>
    </row>
    <row r="132">
      <c r="C132" s="12" t="inlineStr">
        <is>
          <t>Purchases of Short-term Investments</t>
        </is>
      </c>
      <c r="W132" s="36" t="n">
        <v>0</v>
      </c>
      <c r="X132" s="36" t="n">
        <v>0</v>
      </c>
      <c r="Y132" s="36" t="n">
        <v>0</v>
      </c>
      <c r="Z132" s="36" t="n">
        <v>0</v>
      </c>
      <c r="AA132" s="36" t="n">
        <v>0</v>
      </c>
      <c r="AB132" s="36" t="n">
        <v>0</v>
      </c>
      <c r="AC132" s="36" t="n">
        <v>0</v>
      </c>
      <c r="AD132" s="36" t="n">
        <v>0</v>
      </c>
      <c r="AF132" s="27" t="n">
        <v>-2505.358</v>
      </c>
      <c r="AG132" s="27" t="n">
        <v>-2630.842</v>
      </c>
      <c r="AH132" s="27" t="n">
        <v>-8319.757</v>
      </c>
      <c r="AI132" s="27" t="n">
        <v>-9661.521000000001</v>
      </c>
      <c r="AJ132" s="27" t="n">
        <v>-12584.741</v>
      </c>
      <c r="AK132" s="28">
        <f>V132+W132+X132+Y132</f>
        <v/>
      </c>
      <c r="AL132" s="28">
        <f>Z132+AA132+AB132+AC132</f>
        <v/>
      </c>
      <c r="AM132" s="36" t="n">
        <v>0</v>
      </c>
      <c r="AN132" s="36" t="n">
        <v>0</v>
      </c>
      <c r="AO132" s="36" t="n">
        <v>0</v>
      </c>
    </row>
    <row r="133">
      <c r="C133" s="12" t="inlineStr">
        <is>
          <t>Proceeds from ST Investments</t>
        </is>
      </c>
      <c r="W133" s="36" t="n">
        <v>0</v>
      </c>
      <c r="X133" s="36" t="n">
        <v>0</v>
      </c>
      <c r="Y133" s="36" t="n">
        <v>0</v>
      </c>
      <c r="Z133" s="36" t="n">
        <v>0</v>
      </c>
      <c r="AA133" s="36" t="n">
        <v>0</v>
      </c>
      <c r="AB133" s="36" t="n">
        <v>0</v>
      </c>
      <c r="AC133" s="36" t="n">
        <v>0</v>
      </c>
      <c r="AD133" s="36" t="n">
        <v>0</v>
      </c>
      <c r="AF133" s="27" t="n">
        <v>799.8099999999999</v>
      </c>
      <c r="AG133" s="27" t="n">
        <v>2285.693</v>
      </c>
      <c r="AH133" s="27" t="n">
        <v>3755.318</v>
      </c>
      <c r="AI133" s="27" t="n">
        <v>7468.55</v>
      </c>
      <c r="AJ133" s="27" t="n">
        <v>13405.023</v>
      </c>
      <c r="AK133" s="28">
        <f>V133+W133+X133+Y133</f>
        <v/>
      </c>
      <c r="AL133" s="28">
        <f>Z133+AA133+AB133+AC133</f>
        <v/>
      </c>
      <c r="AM133" s="36" t="n">
        <v>0</v>
      </c>
      <c r="AN133" s="36" t="n">
        <v>0</v>
      </c>
      <c r="AO133" s="36" t="n">
        <v>0</v>
      </c>
    </row>
    <row r="134">
      <c r="C134" s="12" t="inlineStr">
        <is>
          <t>Acquisitions, Net of Cash</t>
        </is>
      </c>
      <c r="W134" s="36" t="n">
        <v>0</v>
      </c>
      <c r="X134" s="36" t="n">
        <v>0</v>
      </c>
      <c r="Y134" s="36" t="n">
        <v>0</v>
      </c>
      <c r="Z134" s="36" t="n">
        <v>0</v>
      </c>
      <c r="AA134" s="36" t="n">
        <v>0</v>
      </c>
      <c r="AB134" s="36" t="n">
        <v>0</v>
      </c>
      <c r="AC134" s="36" t="n">
        <v>0</v>
      </c>
      <c r="AD134" s="36" t="n">
        <v>0</v>
      </c>
      <c r="AF134" s="27" t="n">
        <v>-34.538</v>
      </c>
      <c r="AG134" s="27" t="n">
        <v>-60.943</v>
      </c>
      <c r="AH134" s="27" t="n">
        <v>-43.785</v>
      </c>
      <c r="AI134" s="27" t="n">
        <v>-0.229</v>
      </c>
      <c r="AJ134" s="27" t="n">
        <v>-0.008</v>
      </c>
      <c r="AK134" s="28">
        <f>V134+W134+X134+Y134</f>
        <v/>
      </c>
      <c r="AL134" s="28">
        <f>Z134+AA134+AB134+AC134</f>
        <v/>
      </c>
      <c r="AM134" s="36" t="n">
        <v>0</v>
      </c>
      <c r="AN134" s="36" t="n">
        <v>0</v>
      </c>
      <c r="AO134" s="36" t="n">
        <v>0</v>
      </c>
    </row>
    <row r="135">
      <c r="C135" s="12" t="inlineStr">
        <is>
          <t>Change in Loans Receivable (SE classifies in CFI)</t>
        </is>
      </c>
      <c r="W135" s="28">
        <f>V60-W60</f>
        <v/>
      </c>
      <c r="X135" s="28">
        <f>W60-X60</f>
        <v/>
      </c>
      <c r="Y135" s="28">
        <f>X60-Y60</f>
        <v/>
      </c>
      <c r="Z135" s="28">
        <f>Y60-Z60</f>
        <v/>
      </c>
      <c r="AA135" s="28">
        <f>Z60-AA60</f>
        <v/>
      </c>
      <c r="AB135" s="28">
        <f>AA60-AB60</f>
        <v/>
      </c>
      <c r="AC135" s="28">
        <f>AB60-AC60</f>
        <v/>
      </c>
      <c r="AD135" s="28">
        <f>AC60-AD60</f>
        <v/>
      </c>
      <c r="AF135" s="27" t="n">
        <v>-1220.631</v>
      </c>
      <c r="AG135" s="27" t="n">
        <v>-1166.43</v>
      </c>
      <c r="AH135" s="27" t="n">
        <v>-999.85</v>
      </c>
      <c r="AI135" s="27" t="n">
        <v>-2532.291</v>
      </c>
      <c r="AJ135" s="27" t="n">
        <v>-4707.248</v>
      </c>
      <c r="AK135" s="28">
        <f>V135+W135+X135+Y135</f>
        <v/>
      </c>
      <c r="AL135" s="28">
        <f>Z135+AA135+AB135+AC135</f>
        <v/>
      </c>
      <c r="AM135" s="28">
        <f>AL60-AM60</f>
        <v/>
      </c>
      <c r="AN135" s="28">
        <f>AM60-AN60</f>
        <v/>
      </c>
      <c r="AO135" s="28">
        <f>AN60-AO60</f>
        <v/>
      </c>
    </row>
    <row r="136">
      <c r="B136" s="2" t="inlineStr">
        <is>
          <t>Cash Flow from Investing Activities</t>
        </is>
      </c>
      <c r="G136" s="37" t="n">
        <v>-947.52</v>
      </c>
      <c r="H136" s="37" t="n">
        <v>-402.128</v>
      </c>
      <c r="I136" s="37" t="n">
        <v>51.522</v>
      </c>
      <c r="J136" s="37" t="n">
        <v>-673.772</v>
      </c>
      <c r="K136" s="37" t="n">
        <v>-3193.868</v>
      </c>
      <c r="L136" s="37" t="n">
        <v>-888.268</v>
      </c>
      <c r="M136" s="37" t="n">
        <v>-1048.554</v>
      </c>
      <c r="N136" s="37" t="n">
        <v>-853.7859999999999</v>
      </c>
      <c r="O136" s="37" t="n">
        <v>-709.922</v>
      </c>
      <c r="P136" s="37" t="n">
        <v>-1716.072</v>
      </c>
      <c r="Q136" s="37" t="n">
        <v>-1761.066</v>
      </c>
      <c r="R136" s="37" t="n">
        <v>-1114.732</v>
      </c>
      <c r="S136" s="37" t="n">
        <v>-1517.47</v>
      </c>
      <c r="T136" s="37" t="n">
        <v>-622.86</v>
      </c>
      <c r="U136" s="37" t="n">
        <v>-1153.606</v>
      </c>
      <c r="V136" s="37" t="n">
        <v>-1603.988</v>
      </c>
      <c r="W136" s="30">
        <f>W131+W132+W133+W134+W135</f>
        <v/>
      </c>
      <c r="X136" s="30">
        <f>X131+X132+X133+X134+X135</f>
        <v/>
      </c>
      <c r="Y136" s="30">
        <f>Y131+Y132+Y133+Y134+Y135</f>
        <v/>
      </c>
      <c r="Z136" s="30">
        <f>Z131+Z132+Z133+Z134+Z135</f>
        <v/>
      </c>
      <c r="AA136" s="30">
        <f>AA131+AA132+AA133+AA134+AA135</f>
        <v/>
      </c>
      <c r="AB136" s="30">
        <f>AB131+AB132+AB133+AB134+AB135</f>
        <v/>
      </c>
      <c r="AC136" s="30">
        <f>AC131+AC132+AC133+AC134+AC135</f>
        <v/>
      </c>
      <c r="AD136" s="30">
        <f>AD131+AD132+AD133+AD134+AD135</f>
        <v/>
      </c>
      <c r="AF136" s="37" t="n">
        <v>-3767.273</v>
      </c>
      <c r="AG136" s="37" t="n">
        <v>-2428.809</v>
      </c>
      <c r="AH136" s="37" t="n">
        <v>-5804.462</v>
      </c>
      <c r="AI136" s="37" t="n">
        <v>-5040.846</v>
      </c>
      <c r="AJ136" s="37" t="n">
        <v>-4408.668</v>
      </c>
      <c r="AK136" s="30">
        <f>V136+W136+X136+Y136</f>
        <v/>
      </c>
      <c r="AL136" s="30">
        <f>Z136+AA136+AB136+AC136</f>
        <v/>
      </c>
      <c r="AM136" s="30">
        <f>AM131+AM132+AM133+AM134+AM135</f>
        <v/>
      </c>
      <c r="AN136" s="30">
        <f>AN131+AN132+AN133+AN134+AN135</f>
        <v/>
      </c>
      <c r="AO136" s="30">
        <f>AO131+AO132+AO133+AO134+AO135</f>
        <v/>
      </c>
    </row>
    <row r="137">
      <c r="D137" s="8" t="inlineStr">
        <is>
          <t>Recon: CFI</t>
        </is>
      </c>
      <c r="G137" s="31">
        <f>IF(_reported!G26="","",G136-_reported!G26)</f>
        <v/>
      </c>
      <c r="H137" s="31">
        <f>IF(_reported!H26="","",H136-_reported!H26)</f>
        <v/>
      </c>
      <c r="I137" s="31">
        <f>IF(_reported!I26="","",I136-_reported!I26)</f>
        <v/>
      </c>
      <c r="J137" s="31">
        <f>IF(_reported!J26="","",J136-_reported!J26)</f>
        <v/>
      </c>
      <c r="K137" s="31">
        <f>IF(_reported!K26="","",K136-_reported!K26)</f>
        <v/>
      </c>
      <c r="L137" s="31">
        <f>IF(_reported!L26="","",L136-_reported!L26)</f>
        <v/>
      </c>
      <c r="M137" s="31">
        <f>IF(_reported!M26="","",M136-_reported!M26)</f>
        <v/>
      </c>
      <c r="N137" s="31">
        <f>IF(_reported!N26="","",N136-_reported!N26)</f>
        <v/>
      </c>
      <c r="O137" s="31">
        <f>IF(_reported!O26="","",O136-_reported!O26)</f>
        <v/>
      </c>
      <c r="P137" s="31">
        <f>IF(_reported!P26="","",P136-_reported!P26)</f>
        <v/>
      </c>
      <c r="Q137" s="31">
        <f>IF(_reported!Q26="","",Q136-_reported!Q26)</f>
        <v/>
      </c>
      <c r="R137" s="31">
        <f>IF(_reported!R26="","",R136-_reported!R26)</f>
        <v/>
      </c>
      <c r="S137" s="31">
        <f>IF(_reported!S26="","",S136-_reported!S26)</f>
        <v/>
      </c>
      <c r="T137" s="31">
        <f>IF(_reported!T26="","",T136-_reported!T26)</f>
        <v/>
      </c>
      <c r="U137" s="31">
        <f>IF(_reported!U26="","",U136-_reported!U26)</f>
        <v/>
      </c>
      <c r="V137" s="31">
        <f>IF(_reported!V26="","",V136-_reported!V26)</f>
        <v/>
      </c>
      <c r="W137" s="31">
        <f>IF(_reported!W26="","",W136-_reported!W26)</f>
        <v/>
      </c>
      <c r="X137" s="31">
        <f>IF(_reported!X26="","",X136-_reported!X26)</f>
        <v/>
      </c>
      <c r="Y137" s="31">
        <f>IF(_reported!Y26="","",Y136-_reported!Y26)</f>
        <v/>
      </c>
      <c r="Z137" s="31">
        <f>IF(_reported!Z26="","",Z136-_reported!Z26)</f>
        <v/>
      </c>
      <c r="AA137" s="31">
        <f>IF(_reported!AA26="","",AA136-_reported!AA26)</f>
        <v/>
      </c>
      <c r="AB137" s="31">
        <f>IF(_reported!AB26="","",AB136-_reported!AB26)</f>
        <v/>
      </c>
      <c r="AC137" s="31">
        <f>IF(_reported!AC26="","",AC136-_reported!AC26)</f>
        <v/>
      </c>
      <c r="AD137" s="31">
        <f>IF(_reported!AD26="","",AD136-_reported!AD26)</f>
        <v/>
      </c>
      <c r="AF137" s="31">
        <f>IF(_reported!AF26="","",AF136-_reported!AF26)</f>
        <v/>
      </c>
      <c r="AG137" s="31">
        <f>IF(_reported!AG26="","",AG136-_reported!AG26)</f>
        <v/>
      </c>
      <c r="AH137" s="31">
        <f>IF(_reported!AH26="","",AH136-_reported!AH26)</f>
        <v/>
      </c>
      <c r="AI137" s="31">
        <f>IF(_reported!AI26="","",AI136-_reported!AI26)</f>
        <v/>
      </c>
      <c r="AJ137" s="31">
        <f>IF(_reported!AJ26="","",AJ136-_reported!AJ26)</f>
        <v/>
      </c>
      <c r="AK137" s="31">
        <f>IF(_reported!AK26="","",AK136-_reported!AK26)</f>
        <v/>
      </c>
      <c r="AL137" s="31">
        <f>IF(_reported!AL26="","",AL136-_reported!AL26)</f>
        <v/>
      </c>
      <c r="AM137" s="31">
        <f>IF(_reported!AM26="","",AM136-_reported!AM26)</f>
        <v/>
      </c>
      <c r="AN137" s="31">
        <f>IF(_reported!AN26="","",AN136-_reported!AN26)</f>
        <v/>
      </c>
      <c r="AO137" s="31">
        <f>IF(_reported!AO26="","",AO136-_reported!AO26)</f>
        <v/>
      </c>
    </row>
    <row r="139">
      <c r="C139" s="12" t="inlineStr">
        <is>
          <t>Proceeds from Borrowings</t>
        </is>
      </c>
      <c r="W139" s="36" t="n">
        <v>0</v>
      </c>
      <c r="X139" s="36" t="n">
        <v>0</v>
      </c>
      <c r="Y139" s="36" t="n">
        <v>0</v>
      </c>
      <c r="Z139" s="36" t="n">
        <v>0</v>
      </c>
      <c r="AA139" s="36" t="n">
        <v>0</v>
      </c>
      <c r="AB139" s="36" t="n">
        <v>0</v>
      </c>
      <c r="AC139" s="36" t="n">
        <v>0</v>
      </c>
      <c r="AD139" s="36" t="n">
        <v>0</v>
      </c>
      <c r="AF139" s="27" t="n">
        <v>115.282</v>
      </c>
      <c r="AG139" s="27" t="n">
        <v>87.98099999999999</v>
      </c>
      <c r="AH139" s="27" t="n">
        <v>223.788</v>
      </c>
      <c r="AI139" s="27" t="n">
        <v>185.215</v>
      </c>
      <c r="AJ139" s="27" t="n">
        <v>509.341</v>
      </c>
      <c r="AK139" s="28">
        <f>V139+W139+X139+Y139</f>
        <v/>
      </c>
      <c r="AL139" s="28">
        <f>Z139+AA139+AB139+AC139</f>
        <v/>
      </c>
      <c r="AM139" s="36" t="n">
        <v>0</v>
      </c>
      <c r="AN139" s="36" t="n">
        <v>0</v>
      </c>
      <c r="AO139" s="36" t="n">
        <v>0</v>
      </c>
    </row>
    <row r="140">
      <c r="C140" s="12" t="inlineStr">
        <is>
          <t>Repayments of Borrowings</t>
        </is>
      </c>
      <c r="W140" s="36" t="n">
        <v>0</v>
      </c>
      <c r="X140" s="36" t="n">
        <v>0</v>
      </c>
      <c r="Y140" s="36" t="n">
        <v>0</v>
      </c>
      <c r="Z140" s="36" t="n">
        <v>0</v>
      </c>
      <c r="AA140" s="36" t="n">
        <v>0</v>
      </c>
      <c r="AB140" s="36" t="n">
        <v>0</v>
      </c>
      <c r="AC140" s="36" t="n">
        <v>0</v>
      </c>
      <c r="AD140" s="36" t="n">
        <v>0</v>
      </c>
      <c r="AF140" s="27" t="n">
        <v>-1.247</v>
      </c>
      <c r="AG140" s="27" t="n">
        <v>-117.238</v>
      </c>
      <c r="AH140" s="27" t="n">
        <v>-54.407</v>
      </c>
      <c r="AI140" s="27" t="n">
        <v>-72.78400000000001</v>
      </c>
      <c r="AJ140" s="27" t="n">
        <v>-134.61</v>
      </c>
      <c r="AK140" s="28">
        <f>V140+W140+X140+Y140</f>
        <v/>
      </c>
      <c r="AL140" s="28">
        <f>Z140+AA140+AB140+AC140</f>
        <v/>
      </c>
      <c r="AM140" s="36" t="n">
        <v>0</v>
      </c>
      <c r="AN140" s="36" t="n">
        <v>0</v>
      </c>
      <c r="AO140" s="36" t="n">
        <v>0</v>
      </c>
    </row>
    <row r="141">
      <c r="C141" s="12" t="inlineStr">
        <is>
          <t>Proceeds from Convertible Notes</t>
        </is>
      </c>
      <c r="W141" s="36" t="n">
        <v>0</v>
      </c>
      <c r="X141" s="36" t="n">
        <v>0</v>
      </c>
      <c r="Y141" s="36" t="n">
        <v>0</v>
      </c>
      <c r="Z141" s="36" t="n">
        <v>0</v>
      </c>
      <c r="AA141" s="36" t="n">
        <v>0</v>
      </c>
      <c r="AB141" s="36" t="n">
        <v>0</v>
      </c>
      <c r="AC141" s="36" t="n">
        <v>0</v>
      </c>
      <c r="AD141" s="36" t="n">
        <v>0</v>
      </c>
      <c r="AF141" s="27" t="n">
        <v>2846.25</v>
      </c>
      <c r="AK141" s="28">
        <f>V141+W141+X141+Y141</f>
        <v/>
      </c>
      <c r="AL141" s="28">
        <f>Z141+AA141+AB141+AC141</f>
        <v/>
      </c>
      <c r="AM141" s="36" t="n">
        <v>0</v>
      </c>
      <c r="AN141" s="36" t="n">
        <v>0</v>
      </c>
      <c r="AO141" s="36" t="n">
        <v>0</v>
      </c>
    </row>
    <row r="142">
      <c r="C142" s="12" t="inlineStr">
        <is>
          <t>Repurchase/Conversion of Convertibles</t>
        </is>
      </c>
      <c r="W142" s="36" t="n">
        <v>0</v>
      </c>
      <c r="X142" s="36" t="n">
        <v>0</v>
      </c>
      <c r="Y142" s="36" t="n">
        <v>0</v>
      </c>
      <c r="Z142" s="36" t="n">
        <v>0</v>
      </c>
      <c r="AA142" s="36" t="n">
        <v>0</v>
      </c>
      <c r="AB142" s="36" t="n">
        <v>0</v>
      </c>
      <c r="AC142" s="36" t="n">
        <v>0</v>
      </c>
      <c r="AD142" s="36" t="n">
        <v>0</v>
      </c>
      <c r="AF142" s="27" t="n">
        <v>-1.935</v>
      </c>
      <c r="AG142" s="27" t="n">
        <v>-611.3150000000001</v>
      </c>
      <c r="AH142" s="27" t="n">
        <v>-204.625</v>
      </c>
      <c r="AI142" s="27" t="n">
        <v>-285.194</v>
      </c>
      <c r="AJ142" s="27" t="n">
        <v>-410.305</v>
      </c>
      <c r="AK142" s="28">
        <f>V142+W142+X142+Y142</f>
        <v/>
      </c>
      <c r="AL142" s="28">
        <f>Z142+AA142+AB142+AC142</f>
        <v/>
      </c>
      <c r="AM142" s="36" t="n">
        <v>0</v>
      </c>
      <c r="AN142" s="36" t="n">
        <v>0</v>
      </c>
      <c r="AO142" s="36" t="n">
        <v>0</v>
      </c>
    </row>
    <row r="143">
      <c r="C143" s="12" t="inlineStr">
        <is>
          <t>Stock Proceeds (Issuance/ESPP/Options)</t>
        </is>
      </c>
      <c r="W143" s="36" t="n">
        <v>0</v>
      </c>
      <c r="X143" s="36" t="n">
        <v>0</v>
      </c>
      <c r="Y143" s="36" t="n">
        <v>0</v>
      </c>
      <c r="Z143" s="36" t="n">
        <v>0</v>
      </c>
      <c r="AA143" s="36" t="n">
        <v>0</v>
      </c>
      <c r="AB143" s="36" t="n">
        <v>0</v>
      </c>
      <c r="AC143" s="36" t="n">
        <v>0</v>
      </c>
      <c r="AD143" s="36" t="n">
        <v>0</v>
      </c>
      <c r="AF143" s="27" t="n">
        <v>4050.055</v>
      </c>
      <c r="AG143" s="27" t="n">
        <v>50.211</v>
      </c>
      <c r="AH143" s="27" t="n">
        <v>10.643</v>
      </c>
      <c r="AI143" s="27" t="n">
        <v>146.081</v>
      </c>
      <c r="AJ143" s="27" t="n">
        <v>56.825</v>
      </c>
      <c r="AK143" s="28">
        <f>V143+W143+X143+Y143</f>
        <v/>
      </c>
      <c r="AL143" s="28">
        <f>Z143+AA143+AB143+AC143</f>
        <v/>
      </c>
      <c r="AM143" s="36" t="n">
        <v>0</v>
      </c>
      <c r="AN143" s="36" t="n">
        <v>0</v>
      </c>
      <c r="AO143" s="36" t="n">
        <v>0</v>
      </c>
    </row>
    <row r="144">
      <c r="C144" s="12" t="inlineStr">
        <is>
          <t>Repurchase of Common Stock</t>
        </is>
      </c>
      <c r="W144" s="36" t="n">
        <v>0</v>
      </c>
      <c r="X144" s="36" t="n">
        <v>0</v>
      </c>
      <c r="Y144" s="36" t="n">
        <v>0</v>
      </c>
      <c r="Z144" s="36" t="n">
        <v>0</v>
      </c>
      <c r="AA144" s="36" t="n">
        <v>0</v>
      </c>
      <c r="AB144" s="36" t="n">
        <v>0</v>
      </c>
      <c r="AC144" s="36" t="n">
        <v>0</v>
      </c>
      <c r="AD144" s="36" t="n">
        <v>0</v>
      </c>
      <c r="AH144" s="27" t="n">
        <v>0</v>
      </c>
      <c r="AI144" s="27" t="n">
        <v>0</v>
      </c>
      <c r="AJ144" s="27" t="n">
        <v>-14.027</v>
      </c>
      <c r="AK144" s="28">
        <f>V144+W144+X144+Y144</f>
        <v/>
      </c>
      <c r="AL144" s="28">
        <f>Z144+AA144+AB144+AC144</f>
        <v/>
      </c>
      <c r="AM144" s="36" t="n">
        <v>0</v>
      </c>
      <c r="AN144" s="36" t="n">
        <v>0</v>
      </c>
      <c r="AO144" s="36" t="n">
        <v>0</v>
      </c>
    </row>
    <row r="145">
      <c r="C145" s="12" t="inlineStr">
        <is>
          <t>Other Financing (incl. deposits payable, capped calls)</t>
        </is>
      </c>
      <c r="W145" s="28">
        <f>W84-V84</f>
        <v/>
      </c>
      <c r="X145" s="28">
        <f>X84-W84</f>
        <v/>
      </c>
      <c r="Y145" s="28">
        <f>Y84-X84</f>
        <v/>
      </c>
      <c r="Z145" s="28">
        <f>Z84-Y84</f>
        <v/>
      </c>
      <c r="AA145" s="28">
        <f>AA84-Z84</f>
        <v/>
      </c>
      <c r="AB145" s="28">
        <f>AB84-AA84</f>
        <v/>
      </c>
      <c r="AC145" s="28">
        <f>AC84-AB84</f>
        <v/>
      </c>
      <c r="AD145" s="28">
        <f>AD84-AC84</f>
        <v/>
      </c>
      <c r="AF145" s="27" t="n">
        <v>393.184</v>
      </c>
      <c r="AG145" s="27" t="n">
        <v>990.617</v>
      </c>
      <c r="AH145" s="27" t="n">
        <v>390.612</v>
      </c>
      <c r="AI145" s="27" t="n">
        <v>1711.175</v>
      </c>
      <c r="AJ145" s="27" t="n">
        <v>1615.959</v>
      </c>
      <c r="AK145" s="28">
        <f>V145+W145+X145+Y145</f>
        <v/>
      </c>
      <c r="AL145" s="28">
        <f>Z145+AA145+AB145+AC145</f>
        <v/>
      </c>
      <c r="AM145" s="28">
        <f>AM84-AL84</f>
        <v/>
      </c>
      <c r="AN145" s="28">
        <f>AN84-AM84</f>
        <v/>
      </c>
      <c r="AO145" s="28">
        <f>AO84-AN84</f>
        <v/>
      </c>
    </row>
    <row r="146">
      <c r="B146" s="2" t="inlineStr">
        <is>
          <t>Cash Flow from Financing Activities</t>
        </is>
      </c>
      <c r="G146" s="37" t="n">
        <v>297.556</v>
      </c>
      <c r="H146" s="37" t="n">
        <v>474.03</v>
      </c>
      <c r="I146" s="37" t="n">
        <v>-513.711</v>
      </c>
      <c r="J146" s="37" t="n">
        <v>59.214</v>
      </c>
      <c r="K146" s="37" t="n">
        <v>-1.071</v>
      </c>
      <c r="L146" s="37" t="n">
        <v>124.483</v>
      </c>
      <c r="M146" s="37" t="n">
        <v>183.385</v>
      </c>
      <c r="N146" s="37" t="n">
        <v>183.831</v>
      </c>
      <c r="O146" s="37" t="n">
        <v>242.607</v>
      </c>
      <c r="P146" s="37" t="n">
        <v>557.845</v>
      </c>
      <c r="Q146" s="37" t="n">
        <v>700.21</v>
      </c>
      <c r="R146" s="37" t="n">
        <v>274.387</v>
      </c>
      <c r="S146" s="37" t="n">
        <v>54.229</v>
      </c>
      <c r="T146" s="37" t="n">
        <v>288.944</v>
      </c>
      <c r="U146" s="37" t="n">
        <v>1005.623</v>
      </c>
      <c r="V146" s="37" t="n">
        <v>479.945</v>
      </c>
      <c r="W146" s="30">
        <f>W139+W140+W141+W142+W143+W144+W145</f>
        <v/>
      </c>
      <c r="X146" s="30">
        <f>X139+X140+X141+X142+X143+X144+X145</f>
        <v/>
      </c>
      <c r="Y146" s="30">
        <f>Y139+Y140+Y141+Y142+Y143+Y144+Y145</f>
        <v/>
      </c>
      <c r="Z146" s="30">
        <f>Z139+Z140+Z141+Z142+Z143+Z144+Z145</f>
        <v/>
      </c>
      <c r="AA146" s="30">
        <f>AA139+AA140+AA141+AA142+AA143+AA144+AA145</f>
        <v/>
      </c>
      <c r="AB146" s="30">
        <f>AB139+AB140+AB141+AB142+AB143+AB144+AB145</f>
        <v/>
      </c>
      <c r="AC146" s="30">
        <f>AC139+AC140+AC141+AC142+AC143+AC144+AC145</f>
        <v/>
      </c>
      <c r="AD146" s="30">
        <f>AD139+AD140+AD141+AD142+AD143+AD144+AD145</f>
        <v/>
      </c>
      <c r="AF146" s="37" t="n">
        <v>7401.589</v>
      </c>
      <c r="AG146" s="37" t="n">
        <v>400.256</v>
      </c>
      <c r="AH146" s="37" t="n">
        <v>366.011</v>
      </c>
      <c r="AI146" s="37" t="n">
        <v>1684.493</v>
      </c>
      <c r="AJ146" s="37" t="n">
        <v>1623.183</v>
      </c>
      <c r="AK146" s="30">
        <f>V146+W146+X146+Y146</f>
        <v/>
      </c>
      <c r="AL146" s="30">
        <f>Z146+AA146+AB146+AC146</f>
        <v/>
      </c>
      <c r="AM146" s="30">
        <f>AM139+AM140+AM141+AM142+AM143+AM144+AM145</f>
        <v/>
      </c>
      <c r="AN146" s="30">
        <f>AN139+AN140+AN141+AN142+AN143+AN144+AN145</f>
        <v/>
      </c>
      <c r="AO146" s="30">
        <f>AO139+AO140+AO141+AO142+AO143+AO144+AO145</f>
        <v/>
      </c>
    </row>
    <row r="147">
      <c r="D147" s="8" t="inlineStr">
        <is>
          <t>Recon: CFF</t>
        </is>
      </c>
      <c r="G147" s="31">
        <f>IF(_reported!G27="","",G146-_reported!G27)</f>
        <v/>
      </c>
      <c r="H147" s="31">
        <f>IF(_reported!H27="","",H146-_reported!H27)</f>
        <v/>
      </c>
      <c r="I147" s="31">
        <f>IF(_reported!I27="","",I146-_reported!I27)</f>
        <v/>
      </c>
      <c r="J147" s="31">
        <f>IF(_reported!J27="","",J146-_reported!J27)</f>
        <v/>
      </c>
      <c r="K147" s="31">
        <f>IF(_reported!K27="","",K146-_reported!K27)</f>
        <v/>
      </c>
      <c r="L147" s="31">
        <f>IF(_reported!L27="","",L146-_reported!L27)</f>
        <v/>
      </c>
      <c r="M147" s="31">
        <f>IF(_reported!M27="","",M146-_reported!M27)</f>
        <v/>
      </c>
      <c r="N147" s="31">
        <f>IF(_reported!N27="","",N146-_reported!N27)</f>
        <v/>
      </c>
      <c r="O147" s="31">
        <f>IF(_reported!O27="","",O146-_reported!O27)</f>
        <v/>
      </c>
      <c r="P147" s="31">
        <f>IF(_reported!P27="","",P146-_reported!P27)</f>
        <v/>
      </c>
      <c r="Q147" s="31">
        <f>IF(_reported!Q27="","",Q146-_reported!Q27)</f>
        <v/>
      </c>
      <c r="R147" s="31">
        <f>IF(_reported!R27="","",R146-_reported!R27)</f>
        <v/>
      </c>
      <c r="S147" s="31">
        <f>IF(_reported!S27="","",S146-_reported!S27)</f>
        <v/>
      </c>
      <c r="T147" s="31">
        <f>IF(_reported!T27="","",T146-_reported!T27)</f>
        <v/>
      </c>
      <c r="U147" s="31">
        <f>IF(_reported!U27="","",U146-_reported!U27)</f>
        <v/>
      </c>
      <c r="V147" s="31">
        <f>IF(_reported!V27="","",V146-_reported!V27)</f>
        <v/>
      </c>
      <c r="W147" s="31">
        <f>IF(_reported!W27="","",W146-_reported!W27)</f>
        <v/>
      </c>
      <c r="X147" s="31">
        <f>IF(_reported!X27="","",X146-_reported!X27)</f>
        <v/>
      </c>
      <c r="Y147" s="31">
        <f>IF(_reported!Y27="","",Y146-_reported!Y27)</f>
        <v/>
      </c>
      <c r="Z147" s="31">
        <f>IF(_reported!Z27="","",Z146-_reported!Z27)</f>
        <v/>
      </c>
      <c r="AA147" s="31">
        <f>IF(_reported!AA27="","",AA146-_reported!AA27)</f>
        <v/>
      </c>
      <c r="AB147" s="31">
        <f>IF(_reported!AB27="","",AB146-_reported!AB27)</f>
        <v/>
      </c>
      <c r="AC147" s="31">
        <f>IF(_reported!AC27="","",AC146-_reported!AC27)</f>
        <v/>
      </c>
      <c r="AD147" s="31">
        <f>IF(_reported!AD27="","",AD146-_reported!AD27)</f>
        <v/>
      </c>
      <c r="AF147" s="31">
        <f>IF(_reported!AF27="","",AF146-_reported!AF27)</f>
        <v/>
      </c>
      <c r="AG147" s="31">
        <f>IF(_reported!AG27="","",AG146-_reported!AG27)</f>
        <v/>
      </c>
      <c r="AH147" s="31">
        <f>IF(_reported!AH27="","",AH146-_reported!AH27)</f>
        <v/>
      </c>
      <c r="AI147" s="31">
        <f>IF(_reported!AI27="","",AI146-_reported!AI27)</f>
        <v/>
      </c>
      <c r="AJ147" s="31">
        <f>IF(_reported!AJ27="","",AJ146-_reported!AJ27)</f>
        <v/>
      </c>
      <c r="AK147" s="31">
        <f>IF(_reported!AK27="","",AK146-_reported!AK27)</f>
        <v/>
      </c>
      <c r="AL147" s="31">
        <f>IF(_reported!AL27="","",AL146-_reported!AL27)</f>
        <v/>
      </c>
      <c r="AM147" s="31">
        <f>IF(_reported!AM27="","",AM146-_reported!AM27)</f>
        <v/>
      </c>
      <c r="AN147" s="31">
        <f>IF(_reported!AN27="","",AN146-_reported!AN27)</f>
        <v/>
      </c>
      <c r="AO147" s="31">
        <f>IF(_reported!AO27="","",AO146-_reported!AO27)</f>
        <v/>
      </c>
    </row>
    <row r="149">
      <c r="C149" s="12" t="inlineStr">
        <is>
          <t>Effect of FX on Cash</t>
        </is>
      </c>
      <c r="G149" s="27" t="n">
        <v>-119.683</v>
      </c>
      <c r="H149" s="27" t="n">
        <v>-124.889</v>
      </c>
      <c r="I149" s="27" t="n">
        <v>109.112</v>
      </c>
      <c r="J149" s="27" t="n">
        <v>49.508</v>
      </c>
      <c r="K149" s="27" t="n">
        <v>-71.622</v>
      </c>
      <c r="L149" s="27" t="n">
        <v>-54.167</v>
      </c>
      <c r="M149" s="27" t="n">
        <v>68.31699999999999</v>
      </c>
      <c r="N149" s="27" t="n">
        <v>-72.819</v>
      </c>
      <c r="O149" s="27" t="n">
        <v>-44.817</v>
      </c>
      <c r="P149" s="27" t="n">
        <v>179.29</v>
      </c>
      <c r="Q149" s="27" t="n">
        <v>-144.793</v>
      </c>
      <c r="R149" s="27" t="n">
        <v>17.825</v>
      </c>
      <c r="S149" s="27" t="n">
        <v>106.019</v>
      </c>
      <c r="T149" s="27" t="n">
        <v>-49.211</v>
      </c>
      <c r="U149" s="27" t="n">
        <v>24.211</v>
      </c>
      <c r="V149" s="27" t="n">
        <v>-54.237</v>
      </c>
      <c r="W149" s="36" t="n">
        <v>0</v>
      </c>
      <c r="X149" s="36" t="n">
        <v>0</v>
      </c>
      <c r="Y149" s="36" t="n">
        <v>0</v>
      </c>
      <c r="Z149" s="36" t="n">
        <v>0</v>
      </c>
      <c r="AA149" s="36" t="n">
        <v>0</v>
      </c>
      <c r="AB149" s="36" t="n">
        <v>0</v>
      </c>
      <c r="AC149" s="36" t="n">
        <v>0</v>
      </c>
      <c r="AD149" s="36" t="n">
        <v>0</v>
      </c>
      <c r="AF149" s="27" t="n">
        <v>-58.218</v>
      </c>
      <c r="AG149" s="27" t="n">
        <v>-143.511</v>
      </c>
      <c r="AH149" s="27" t="n">
        <v>-7.964</v>
      </c>
      <c r="AI149" s="27" t="n">
        <v>-83.139</v>
      </c>
      <c r="AJ149" s="27" t="n">
        <v>98.84399999999999</v>
      </c>
      <c r="AK149" s="28">
        <f>V149+W149+X149+Y149</f>
        <v/>
      </c>
      <c r="AL149" s="28">
        <f>Z149+AA149+AB149+AC149</f>
        <v/>
      </c>
      <c r="AM149" s="36" t="n">
        <v>0</v>
      </c>
      <c r="AN149" s="36" t="n">
        <v>0</v>
      </c>
      <c r="AO149" s="36" t="n">
        <v>0</v>
      </c>
    </row>
    <row r="150">
      <c r="B150" s="2" t="inlineStr">
        <is>
          <t>Net Change in Cash</t>
        </is>
      </c>
      <c r="G150" s="29">
        <f>G128+G136+G146+G149</f>
        <v/>
      </c>
      <c r="H150" s="29">
        <f>H128+H136+H146+H149</f>
        <v/>
      </c>
      <c r="I150" s="29">
        <f>I128+I136+I146+I149</f>
        <v/>
      </c>
      <c r="J150" s="29">
        <f>J128+J136+J146+J149</f>
        <v/>
      </c>
      <c r="K150" s="29">
        <f>K128+K136+K146+K149</f>
        <v/>
      </c>
      <c r="L150" s="29">
        <f>L128+L136+L146+L149</f>
        <v/>
      </c>
      <c r="M150" s="29">
        <f>M128+M136+M146+M149</f>
        <v/>
      </c>
      <c r="N150" s="29">
        <f>N128+N136+N146+N149</f>
        <v/>
      </c>
      <c r="O150" s="29">
        <f>O128+O136+O146+O149</f>
        <v/>
      </c>
      <c r="P150" s="29">
        <f>P128+P136+P146+P149</f>
        <v/>
      </c>
      <c r="Q150" s="29">
        <f>Q128+Q136+Q146+Q149</f>
        <v/>
      </c>
      <c r="R150" s="29">
        <f>R128+R136+R146+R149</f>
        <v/>
      </c>
      <c r="S150" s="29">
        <f>S128+S136+S146+S149</f>
        <v/>
      </c>
      <c r="T150" s="29">
        <f>T128+T136+T146+T149</f>
        <v/>
      </c>
      <c r="U150" s="29">
        <f>U128+U136+U146+U149</f>
        <v/>
      </c>
      <c r="V150" s="29">
        <f>V128+V136+V146+V149</f>
        <v/>
      </c>
      <c r="W150" s="29">
        <f>W128+W136+W146+W149</f>
        <v/>
      </c>
      <c r="X150" s="29">
        <f>X128+X136+X146+X149</f>
        <v/>
      </c>
      <c r="Y150" s="29">
        <f>Y128+Y136+Y146+Y149</f>
        <v/>
      </c>
      <c r="Z150" s="29">
        <f>Z128+Z136+Z146+Z149</f>
        <v/>
      </c>
      <c r="AA150" s="29">
        <f>AA128+AA136+AA146+AA149</f>
        <v/>
      </c>
      <c r="AB150" s="29">
        <f>AB128+AB136+AB146+AB149</f>
        <v/>
      </c>
      <c r="AC150" s="29">
        <f>AC128+AC136+AC146+AC149</f>
        <v/>
      </c>
      <c r="AD150" s="29">
        <f>AD128+AD136+AD146+AD149</f>
        <v/>
      </c>
      <c r="AF150" s="29">
        <f>AF128+AF136+AF146+AF149</f>
        <v/>
      </c>
      <c r="AG150" s="29">
        <f>AG128+AG136+AG146+AG149</f>
        <v/>
      </c>
      <c r="AH150" s="29">
        <f>AH128+AH136+AH146+AH149</f>
        <v/>
      </c>
      <c r="AI150" s="29">
        <f>AI128+AI136+AI146+AI149</f>
        <v/>
      </c>
      <c r="AJ150" s="29">
        <f>AJ128+AJ136+AJ146+AJ149</f>
        <v/>
      </c>
      <c r="AK150" s="30">
        <f>V150+W150+X150+Y150</f>
        <v/>
      </c>
      <c r="AL150" s="30">
        <f>Z150+AA150+AB150+AC150</f>
        <v/>
      </c>
      <c r="AM150" s="29">
        <f>AM128+AM136+AM146+AM149</f>
        <v/>
      </c>
      <c r="AN150" s="29">
        <f>AN128+AN136+AN146+AN149</f>
        <v/>
      </c>
      <c r="AO150" s="29">
        <f>AO128+AO136+AO146+AO149</f>
        <v/>
      </c>
    </row>
    <row r="151">
      <c r="D151" s="8" t="inlineStr">
        <is>
          <t>Recon: Net Change in Cash</t>
        </is>
      </c>
      <c r="G151" s="31">
        <f>IF(_reported!G28="","",G150-_reported!G28)</f>
        <v/>
      </c>
      <c r="H151" s="31">
        <f>IF(_reported!H28="","",H150-_reported!H28)</f>
        <v/>
      </c>
      <c r="I151" s="31">
        <f>IF(_reported!I28="","",I150-_reported!I28)</f>
        <v/>
      </c>
      <c r="J151" s="31">
        <f>IF(_reported!J28="","",J150-_reported!J28)</f>
        <v/>
      </c>
      <c r="K151" s="31">
        <f>IF(_reported!K28="","",K150-_reported!K28)</f>
        <v/>
      </c>
      <c r="L151" s="31">
        <f>IF(_reported!L28="","",L150-_reported!L28)</f>
        <v/>
      </c>
      <c r="M151" s="31">
        <f>IF(_reported!M28="","",M150-_reported!M28)</f>
        <v/>
      </c>
      <c r="N151" s="31">
        <f>IF(_reported!N28="","",N150-_reported!N28)</f>
        <v/>
      </c>
      <c r="O151" s="31">
        <f>IF(_reported!O28="","",O150-_reported!O28)</f>
        <v/>
      </c>
      <c r="P151" s="31">
        <f>IF(_reported!P28="","",P150-_reported!P28)</f>
        <v/>
      </c>
      <c r="Q151" s="31">
        <f>IF(_reported!Q28="","",Q150-_reported!Q28)</f>
        <v/>
      </c>
      <c r="R151" s="31">
        <f>IF(_reported!R28="","",R150-_reported!R28)</f>
        <v/>
      </c>
      <c r="S151" s="31">
        <f>IF(_reported!S28="","",S150-_reported!S28)</f>
        <v/>
      </c>
      <c r="T151" s="31">
        <f>IF(_reported!T28="","",T150-_reported!T28)</f>
        <v/>
      </c>
      <c r="U151" s="31">
        <f>IF(_reported!U28="","",U150-_reported!U28)</f>
        <v/>
      </c>
      <c r="V151" s="31">
        <f>IF(_reported!V28="","",V150-_reported!V28)</f>
        <v/>
      </c>
      <c r="W151" s="31">
        <f>IF(_reported!W28="","",W150-_reported!W28)</f>
        <v/>
      </c>
      <c r="X151" s="31">
        <f>IF(_reported!X28="","",X150-_reported!X28)</f>
        <v/>
      </c>
      <c r="Y151" s="31">
        <f>IF(_reported!Y28="","",Y150-_reported!Y28)</f>
        <v/>
      </c>
      <c r="Z151" s="31">
        <f>IF(_reported!Z28="","",Z150-_reported!Z28)</f>
        <v/>
      </c>
      <c r="AA151" s="31">
        <f>IF(_reported!AA28="","",AA150-_reported!AA28)</f>
        <v/>
      </c>
      <c r="AB151" s="31">
        <f>IF(_reported!AB28="","",AB150-_reported!AB28)</f>
        <v/>
      </c>
      <c r="AC151" s="31">
        <f>IF(_reported!AC28="","",AC150-_reported!AC28)</f>
        <v/>
      </c>
      <c r="AD151" s="31">
        <f>IF(_reported!AD28="","",AD150-_reported!AD28)</f>
        <v/>
      </c>
      <c r="AF151" s="31">
        <f>IF(_reported!AF28="","",AF150-_reported!AF28)</f>
        <v/>
      </c>
      <c r="AG151" s="31">
        <f>IF(_reported!AG28="","",AG150-_reported!AG28)</f>
        <v/>
      </c>
      <c r="AH151" s="31">
        <f>IF(_reported!AH28="","",AH150-_reported!AH28)</f>
        <v/>
      </c>
      <c r="AI151" s="31">
        <f>IF(_reported!AI28="","",AI150-_reported!AI28)</f>
        <v/>
      </c>
      <c r="AJ151" s="31">
        <f>IF(_reported!AJ28="","",AJ150-_reported!AJ28)</f>
        <v/>
      </c>
      <c r="AK151" s="31">
        <f>IF(_reported!AK28="","",AK150-_reported!AK28)</f>
        <v/>
      </c>
      <c r="AL151" s="31">
        <f>IF(_reported!AL28="","",AL150-_reported!AL28)</f>
        <v/>
      </c>
      <c r="AM151" s="31">
        <f>IF(_reported!AM28="","",AM150-_reported!AM28)</f>
        <v/>
      </c>
      <c r="AN151" s="31">
        <f>IF(_reported!AN28="","",AN150-_reported!AN28)</f>
        <v/>
      </c>
      <c r="AO151" s="31">
        <f>IF(_reported!AO28="","",AO150-_reported!AO28)</f>
        <v/>
      </c>
    </row>
    <row r="153">
      <c r="C153" s="12" t="inlineStr">
        <is>
          <t>Cash, Beginning of Period</t>
        </is>
      </c>
      <c r="G153" s="27" t="n">
        <v>9118.136</v>
      </c>
      <c r="H153" s="27" t="n">
        <v>7863.019</v>
      </c>
      <c r="I153" s="27" t="n">
        <v>7643.77</v>
      </c>
      <c r="J153" s="27" t="n">
        <v>7610.384</v>
      </c>
      <c r="K153" s="27" t="n">
        <v>7650.87</v>
      </c>
      <c r="L153" s="27" t="n">
        <v>4979.789</v>
      </c>
      <c r="M153" s="27" t="n">
        <v>4761.676</v>
      </c>
      <c r="N153" s="27" t="n">
        <v>4243.657</v>
      </c>
      <c r="O153" s="27" t="n">
        <v>3969.377</v>
      </c>
      <c r="P153" s="27" t="n">
        <v>4075.113</v>
      </c>
      <c r="Q153" s="27" t="n">
        <v>4266.252</v>
      </c>
      <c r="R153" s="27" t="n">
        <v>4081.585</v>
      </c>
      <c r="S153" s="27" t="n">
        <v>4015.996</v>
      </c>
      <c r="T153" s="27" t="n">
        <v>4274.509</v>
      </c>
      <c r="U153" s="27" t="n">
        <v>5066.829</v>
      </c>
      <c r="V153" s="27" t="n">
        <v>6419.467</v>
      </c>
      <c r="AF153" s="27" t="n">
        <v>7053.393</v>
      </c>
      <c r="AG153" s="27" t="n">
        <v>10838.14</v>
      </c>
      <c r="AH153" s="27" t="n">
        <v>7610.384</v>
      </c>
      <c r="AI153" s="27" t="n">
        <v>4243.657</v>
      </c>
      <c r="AJ153" s="27" t="n">
        <v>4081.585</v>
      </c>
    </row>
    <row r="154">
      <c r="B154" s="2" t="inlineStr">
        <is>
          <t>Cash, End of Period</t>
        </is>
      </c>
      <c r="G154" s="29">
        <f>G153+G150</f>
        <v/>
      </c>
      <c r="H154" s="29">
        <f>H153+H150</f>
        <v/>
      </c>
      <c r="I154" s="29">
        <f>I153+I150</f>
        <v/>
      </c>
      <c r="J154" s="29">
        <f>J153+J150</f>
        <v/>
      </c>
      <c r="K154" s="29">
        <f>K153+K150</f>
        <v/>
      </c>
      <c r="L154" s="29">
        <f>L153+L150</f>
        <v/>
      </c>
      <c r="M154" s="29">
        <f>M153+M150</f>
        <v/>
      </c>
      <c r="N154" s="29">
        <f>N153+N150</f>
        <v/>
      </c>
      <c r="O154" s="29">
        <f>O153+O150</f>
        <v/>
      </c>
      <c r="P154" s="29">
        <f>P153+P150</f>
        <v/>
      </c>
      <c r="Q154" s="29">
        <f>Q153+Q150</f>
        <v/>
      </c>
      <c r="R154" s="29">
        <f>R153+R150</f>
        <v/>
      </c>
      <c r="S154" s="29">
        <f>S153+S150</f>
        <v/>
      </c>
      <c r="T154" s="29">
        <f>T153+T150</f>
        <v/>
      </c>
      <c r="U154" s="29">
        <f>U153+U150</f>
        <v/>
      </c>
      <c r="V154" s="29">
        <f>V153+V150</f>
        <v/>
      </c>
      <c r="W154" s="29">
        <f>W153+W150</f>
        <v/>
      </c>
      <c r="X154" s="29">
        <f>X153+X150</f>
        <v/>
      </c>
      <c r="Y154" s="29">
        <f>Y153+Y150</f>
        <v/>
      </c>
      <c r="Z154" s="29">
        <f>Z153+Z150</f>
        <v/>
      </c>
      <c r="AA154" s="29">
        <f>AA153+AA150</f>
        <v/>
      </c>
      <c r="AB154" s="29">
        <f>AB153+AB150</f>
        <v/>
      </c>
      <c r="AC154" s="29">
        <f>AC153+AC150</f>
        <v/>
      </c>
      <c r="AD154" s="29">
        <f>AD153+AD150</f>
        <v/>
      </c>
      <c r="AF154" s="29">
        <f>AF153+AF150</f>
        <v/>
      </c>
      <c r="AG154" s="29">
        <f>AG153+AG150</f>
        <v/>
      </c>
      <c r="AH154" s="29">
        <f>AH153+AH150</f>
        <v/>
      </c>
      <c r="AI154" s="29">
        <f>AI153+AI150</f>
        <v/>
      </c>
      <c r="AJ154" s="29">
        <f>AJ153+AJ150</f>
        <v/>
      </c>
      <c r="AK154" s="29">
        <f>AK153+AK150</f>
        <v/>
      </c>
      <c r="AL154" s="29">
        <f>AL153+AL150</f>
        <v/>
      </c>
      <c r="AM154" s="29">
        <f>AM153+AM150</f>
        <v/>
      </c>
      <c r="AN154" s="29">
        <f>AN153+AN150</f>
        <v/>
      </c>
      <c r="AO154" s="29">
        <f>AO153+AO150</f>
        <v/>
      </c>
    </row>
    <row r="157">
      <c r="B157" s="11" t="inlineStr">
        <is>
          <t>KPI Drivers — Segment Revenue</t>
        </is>
      </c>
      <c r="C157" s="11" t="n"/>
      <c r="D157" s="11" t="n"/>
      <c r="E157" s="11" t="n"/>
      <c r="F157" s="11" t="n"/>
      <c r="G157" s="11" t="n"/>
      <c r="H157" s="11" t="n"/>
      <c r="I157" s="11" t="n"/>
      <c r="J157" s="11" t="n"/>
      <c r="K157" s="11" t="n"/>
      <c r="L157" s="11" t="n"/>
      <c r="M157" s="11" t="n"/>
      <c r="N157" s="11" t="n"/>
      <c r="O157" s="11" t="n"/>
      <c r="P157" s="11" t="n"/>
      <c r="Q157" s="11" t="n"/>
      <c r="R157" s="11" t="n"/>
      <c r="S157" s="11" t="n"/>
      <c r="T157" s="11" t="n"/>
      <c r="U157" s="11" t="n"/>
      <c r="V157" s="11" t="n"/>
      <c r="W157" s="11" t="n"/>
      <c r="X157" s="11" t="n"/>
      <c r="Y157" s="11" t="n"/>
      <c r="Z157" s="11" t="n"/>
      <c r="AA157" s="11" t="n"/>
      <c r="AB157" s="11" t="n"/>
      <c r="AC157" s="11" t="n"/>
      <c r="AD157" s="11" t="n"/>
      <c r="AF157" s="11" t="n"/>
      <c r="AG157" s="11" t="n"/>
      <c r="AH157" s="11" t="n"/>
      <c r="AI157" s="11" t="n"/>
      <c r="AJ157" s="11" t="n"/>
      <c r="AK157" s="11" t="n"/>
      <c r="AL157" s="11" t="n"/>
      <c r="AM157" s="11" t="n"/>
      <c r="AN157" s="11" t="n"/>
      <c r="AO157" s="11" t="n"/>
    </row>
    <row r="159">
      <c r="C159" s="12" t="inlineStr">
        <is>
          <t>Digital Entertainment (Garena)</t>
        </is>
      </c>
      <c r="G159" s="27" t="n">
        <v>900.258</v>
      </c>
      <c r="H159" s="27" t="n">
        <v>892.879</v>
      </c>
      <c r="I159" s="27" t="n">
        <v>948.857</v>
      </c>
      <c r="J159" s="27" t="n">
        <v>539.686</v>
      </c>
      <c r="K159" s="27" t="n">
        <v>529.397</v>
      </c>
      <c r="L159" s="27" t="n">
        <v>592.153</v>
      </c>
      <c r="M159" s="27" t="n">
        <v>510.773</v>
      </c>
      <c r="N159" s="27" t="n">
        <v>458.119</v>
      </c>
      <c r="O159" s="27" t="n">
        <v>435.559</v>
      </c>
      <c r="P159" s="27" t="n">
        <v>497.847</v>
      </c>
      <c r="Q159" s="27" t="n">
        <v>519.064</v>
      </c>
      <c r="R159" s="27" t="n">
        <v>495.589</v>
      </c>
      <c r="S159" s="27" t="n">
        <v>559.1180000000001</v>
      </c>
      <c r="T159" s="27" t="n">
        <v>653.033</v>
      </c>
      <c r="U159" s="27" t="n">
        <v>701.025</v>
      </c>
      <c r="V159" s="27" t="n">
        <v>696.564</v>
      </c>
      <c r="W159" s="28">
        <f>V159*(1+W167)</f>
        <v/>
      </c>
      <c r="X159" s="28">
        <f>W159*(1+X167)</f>
        <v/>
      </c>
      <c r="Y159" s="28">
        <f>X159*(1+Y167)</f>
        <v/>
      </c>
      <c r="Z159" s="28">
        <f>Y159*(1+Z167)</f>
        <v/>
      </c>
      <c r="AA159" s="28">
        <f>Z159*(1+AA167)</f>
        <v/>
      </c>
      <c r="AB159" s="28">
        <f>AA159*(1+AB167)</f>
        <v/>
      </c>
      <c r="AC159" s="28">
        <f>AB159*(1+AC167)</f>
        <v/>
      </c>
      <c r="AD159" s="28">
        <f>AC159*(1+AD167)</f>
        <v/>
      </c>
      <c r="AF159" s="27" t="n">
        <v>4320.013</v>
      </c>
      <c r="AG159" s="27" t="n">
        <v>3877.163</v>
      </c>
      <c r="AH159" s="27" t="n">
        <v>2172.009</v>
      </c>
      <c r="AI159" s="27" t="n">
        <v>1910.589</v>
      </c>
      <c r="AJ159" s="27" t="n">
        <v>2408.765</v>
      </c>
      <c r="AK159" s="28">
        <f>V159+W159+X159+Y159</f>
        <v/>
      </c>
      <c r="AL159" s="28">
        <f>Z159+AA159+AB159+AC159</f>
        <v/>
      </c>
      <c r="AM159" s="28">
        <f>AL159*(1+AM167)</f>
        <v/>
      </c>
      <c r="AN159" s="28">
        <f>AM159*(1+AN167)</f>
        <v/>
      </c>
      <c r="AO159" s="28">
        <f>AN159*(1+AO167)</f>
        <v/>
      </c>
    </row>
    <row r="160">
      <c r="C160" s="12" t="inlineStr">
        <is>
          <t>E-commerce (Shopee)</t>
        </is>
      </c>
      <c r="G160" s="27" t="n">
        <v>1749.35</v>
      </c>
      <c r="H160" s="27" t="n">
        <v>1920.126</v>
      </c>
      <c r="I160" s="27" t="n">
        <v>2102.74</v>
      </c>
      <c r="J160" s="27" t="n">
        <v>2067.071</v>
      </c>
      <c r="K160" s="27" t="n">
        <v>2110.551</v>
      </c>
      <c r="L160" s="27" t="n">
        <v>2231.954</v>
      </c>
      <c r="M160" s="27" t="n">
        <v>2591.272</v>
      </c>
      <c r="N160" s="27" t="n">
        <v>2747.768</v>
      </c>
      <c r="O160" s="27" t="n">
        <v>2821.269</v>
      </c>
      <c r="P160" s="27" t="n">
        <v>3183.558</v>
      </c>
      <c r="Q160" s="27" t="n">
        <v>3662.636</v>
      </c>
      <c r="R160" s="27" t="n">
        <v>3524.186</v>
      </c>
      <c r="S160" s="27" t="n">
        <v>3771.076</v>
      </c>
      <c r="T160" s="27" t="n">
        <v>4294.756</v>
      </c>
      <c r="U160" s="27" t="n">
        <v>4974.587</v>
      </c>
      <c r="V160" s="27" t="n">
        <v>5113.649</v>
      </c>
      <c r="W160" s="28">
        <f>V160*(1+W168)</f>
        <v/>
      </c>
      <c r="X160" s="28">
        <f>W160*(1+X168)</f>
        <v/>
      </c>
      <c r="Y160" s="28">
        <f>X160*(1+Y168)</f>
        <v/>
      </c>
      <c r="Z160" s="28">
        <f>Y160*(1+Z168)</f>
        <v/>
      </c>
      <c r="AA160" s="28">
        <f>Z160*(1+AA168)</f>
        <v/>
      </c>
      <c r="AB160" s="28">
        <f>AA160*(1+AB168)</f>
        <v/>
      </c>
      <c r="AC160" s="28">
        <f>AB160*(1+AC168)</f>
        <v/>
      </c>
      <c r="AD160" s="28">
        <f>AC160*(1+AD168)</f>
        <v/>
      </c>
      <c r="AF160" s="27" t="n">
        <v>5122.959</v>
      </c>
      <c r="AG160" s="27" t="n">
        <v>7288.677</v>
      </c>
      <c r="AH160" s="27" t="n">
        <v>9000.848</v>
      </c>
      <c r="AI160" s="27" t="n">
        <v>12415.231</v>
      </c>
      <c r="AJ160" s="27" t="n">
        <v>16564.605</v>
      </c>
      <c r="AK160" s="28">
        <f>V160+W160+X160+Y160</f>
        <v/>
      </c>
      <c r="AL160" s="28">
        <f>Z160+AA160+AB160+AC160</f>
        <v/>
      </c>
      <c r="AM160" s="28">
        <f>AL160*(1+AM168)</f>
        <v/>
      </c>
      <c r="AN160" s="28">
        <f>AM160*(1+AN168)</f>
        <v/>
      </c>
      <c r="AO160" s="28">
        <f>AN160*(1+AO168)</f>
        <v/>
      </c>
    </row>
    <row r="161">
      <c r="C161" s="12" t="inlineStr">
        <is>
          <t>Digital Financial Services (Monee)</t>
        </is>
      </c>
      <c r="G161" s="27" t="n">
        <v>279.02</v>
      </c>
      <c r="H161" s="27" t="n">
        <v>326.853</v>
      </c>
      <c r="I161" s="27" t="n">
        <v>380.172</v>
      </c>
      <c r="J161" s="27" t="n">
        <v>412.844</v>
      </c>
      <c r="K161" s="27" t="n">
        <v>427.94</v>
      </c>
      <c r="L161" s="27" t="n">
        <v>446.249</v>
      </c>
      <c r="M161" s="27" t="n">
        <v>472.389</v>
      </c>
      <c r="N161" s="27" t="n">
        <v>499.364</v>
      </c>
      <c r="O161" s="27" t="n">
        <v>519.338</v>
      </c>
      <c r="P161" s="27" t="n">
        <v>615.711</v>
      </c>
      <c r="Q161" s="27" t="n">
        <v>733.326</v>
      </c>
      <c r="R161" s="27" t="n">
        <v>787.117</v>
      </c>
      <c r="S161" s="27" t="n">
        <v>882.808</v>
      </c>
      <c r="T161" s="27" t="n">
        <v>989.861</v>
      </c>
      <c r="U161" s="27" t="n">
        <v>1131.855</v>
      </c>
      <c r="V161" s="27" t="n">
        <v>1241.782</v>
      </c>
      <c r="W161" s="28">
        <f>V161*(1+W169)</f>
        <v/>
      </c>
      <c r="X161" s="28">
        <f>W161*(1+X169)</f>
        <v/>
      </c>
      <c r="Y161" s="28">
        <f>X161*(1+Y169)</f>
        <v/>
      </c>
      <c r="Z161" s="28">
        <f>Y161*(1+Z169)</f>
        <v/>
      </c>
      <c r="AA161" s="28">
        <f>Z161*(1+AA169)</f>
        <v/>
      </c>
      <c r="AB161" s="28">
        <f>AA161*(1+AB169)</f>
        <v/>
      </c>
      <c r="AC161" s="28">
        <f>AB161*(1+AC169)</f>
        <v/>
      </c>
      <c r="AD161" s="28">
        <f>AC161*(1+AD169)</f>
        <v/>
      </c>
      <c r="AF161" s="27" t="n">
        <v>469.774</v>
      </c>
      <c r="AG161" s="27" t="n">
        <v>1221.996</v>
      </c>
      <c r="AH161" s="27" t="n">
        <v>1759.422</v>
      </c>
      <c r="AI161" s="27" t="n">
        <v>2367.739</v>
      </c>
      <c r="AJ161" s="27" t="n">
        <v>3791.641</v>
      </c>
      <c r="AK161" s="28">
        <f>V161+W161+X161+Y161</f>
        <v/>
      </c>
      <c r="AL161" s="28">
        <f>Z161+AA161+AB161+AC161</f>
        <v/>
      </c>
      <c r="AM161" s="28">
        <f>AL161*(1+AM169)</f>
        <v/>
      </c>
      <c r="AN161" s="28">
        <f>AM161*(1+AN169)</f>
        <v/>
      </c>
      <c r="AO161" s="28">
        <f>AN161*(1+AO169)</f>
        <v/>
      </c>
    </row>
    <row r="162">
      <c r="C162" s="12" t="inlineStr">
        <is>
          <t>Other Services</t>
        </is>
      </c>
      <c r="G162" s="27" t="n">
        <v>13.971</v>
      </c>
      <c r="H162" s="27" t="n">
        <v>16.093</v>
      </c>
      <c r="I162" s="27" t="n">
        <v>19.815</v>
      </c>
      <c r="J162" s="27" t="n">
        <v>21.503</v>
      </c>
      <c r="K162" s="27" t="n">
        <v>27.772</v>
      </c>
      <c r="L162" s="27" t="n">
        <v>39.812</v>
      </c>
      <c r="M162" s="27" t="n">
        <v>42.194</v>
      </c>
      <c r="N162" s="27" t="n">
        <v>29.078</v>
      </c>
      <c r="O162" s="27" t="n">
        <v>30.702</v>
      </c>
      <c r="P162" s="27" t="n">
        <v>31.117</v>
      </c>
      <c r="Q162" s="27" t="n">
        <v>35.41</v>
      </c>
      <c r="R162" s="27" t="n">
        <v>34.208</v>
      </c>
      <c r="S162" s="27" t="n">
        <v>46.475</v>
      </c>
      <c r="T162" s="27" t="n">
        <v>48.374</v>
      </c>
      <c r="U162" s="27" t="n">
        <v>44.401</v>
      </c>
      <c r="V162" s="27" t="n">
        <v>45.494</v>
      </c>
      <c r="W162" s="28">
        <f>V162*(1+W170)</f>
        <v/>
      </c>
      <c r="X162" s="28">
        <f>W162*(1+X170)</f>
        <v/>
      </c>
      <c r="Y162" s="28">
        <f>X162*(1+Y170)</f>
        <v/>
      </c>
      <c r="Z162" s="28">
        <f>Y162*(1+Z170)</f>
        <v/>
      </c>
      <c r="AA162" s="28">
        <f>Z162*(1+AA170)</f>
        <v/>
      </c>
      <c r="AB162" s="28">
        <f>AA162*(1+AB170)</f>
        <v/>
      </c>
      <c r="AC162" s="28">
        <f>AB162*(1+AC170)</f>
        <v/>
      </c>
      <c r="AD162" s="28">
        <f>AC162*(1+AD170)</f>
        <v/>
      </c>
      <c r="AF162" s="27" t="n">
        <v>42.444</v>
      </c>
      <c r="AG162" s="27" t="n">
        <v>61.869</v>
      </c>
      <c r="AH162" s="27" t="n">
        <v>131.281</v>
      </c>
      <c r="AI162" s="27" t="n">
        <v>126.307</v>
      </c>
      <c r="AJ162" s="27" t="n">
        <v>173.458</v>
      </c>
      <c r="AK162" s="28">
        <f>V162+W162+X162+Y162</f>
        <v/>
      </c>
      <c r="AL162" s="28">
        <f>Z162+AA162+AB162+AC162</f>
        <v/>
      </c>
      <c r="AM162" s="28">
        <f>AL162*(1+AM170)</f>
        <v/>
      </c>
      <c r="AN162" s="28">
        <f>AM162*(1+AN170)</f>
        <v/>
      </c>
      <c r="AO162" s="28">
        <f>AN162*(1+AO170)</f>
        <v/>
      </c>
    </row>
    <row r="163">
      <c r="C163" s="12" t="inlineStr">
        <is>
          <t>Unallocated</t>
        </is>
      </c>
      <c r="G163" s="27" t="n">
        <v>0</v>
      </c>
      <c r="H163" s="27" t="n">
        <v>0</v>
      </c>
      <c r="I163" s="27" t="n">
        <v>0</v>
      </c>
      <c r="J163" s="27" t="n">
        <v>0</v>
      </c>
      <c r="K163" s="27" t="n">
        <v>0</v>
      </c>
      <c r="L163" s="27" t="n">
        <v>0</v>
      </c>
      <c r="M163" s="27" t="n">
        <v>0</v>
      </c>
      <c r="N163" s="27" t="n">
        <v>0</v>
      </c>
      <c r="O163" s="27" t="n">
        <v>0</v>
      </c>
      <c r="P163" s="27" t="n">
        <v>0</v>
      </c>
      <c r="Q163" s="27" t="n">
        <v>0</v>
      </c>
      <c r="R163" s="27" t="n">
        <v>0</v>
      </c>
      <c r="S163" s="27" t="n">
        <v>0</v>
      </c>
      <c r="T163" s="27" t="n">
        <v>0</v>
      </c>
      <c r="U163" s="27" t="n">
        <v>0</v>
      </c>
      <c r="V163" s="27" t="n">
        <v>0</v>
      </c>
      <c r="W163" s="36" t="n">
        <v>0</v>
      </c>
      <c r="X163" s="36" t="n">
        <v>0</v>
      </c>
      <c r="Y163" s="36" t="n">
        <v>0</v>
      </c>
      <c r="Z163" s="36" t="n">
        <v>0</v>
      </c>
      <c r="AA163" s="36" t="n">
        <v>0</v>
      </c>
      <c r="AB163" s="36" t="n">
        <v>0</v>
      </c>
      <c r="AC163" s="36" t="n">
        <v>0</v>
      </c>
      <c r="AD163" s="36" t="n">
        <v>0</v>
      </c>
      <c r="AF163" s="27" t="n">
        <v>0</v>
      </c>
      <c r="AG163" s="27" t="n">
        <v>0</v>
      </c>
      <c r="AH163" s="27" t="n">
        <v>0</v>
      </c>
      <c r="AI163" s="27" t="n">
        <v>0</v>
      </c>
      <c r="AJ163" s="27" t="n">
        <v>0</v>
      </c>
      <c r="AK163" s="28">
        <f>V163+W163+X163+Y163</f>
        <v/>
      </c>
      <c r="AL163" s="28">
        <f>Z163+AA163+AB163+AC163</f>
        <v/>
      </c>
      <c r="AM163" s="36" t="n">
        <v>0</v>
      </c>
      <c r="AN163" s="36" t="n">
        <v>0</v>
      </c>
      <c r="AO163" s="36" t="n">
        <v>0</v>
      </c>
    </row>
    <row r="164">
      <c r="B164" s="2" t="inlineStr">
        <is>
          <t>Total Revenue (from segments)</t>
        </is>
      </c>
      <c r="G164" s="29">
        <f>G159+G160+G161+G162+G163</f>
        <v/>
      </c>
      <c r="H164" s="29">
        <f>H159+H160+H161+H162+H163</f>
        <v/>
      </c>
      <c r="I164" s="29">
        <f>I159+I160+I161+I162+I163</f>
        <v/>
      </c>
      <c r="J164" s="29">
        <f>J159+J160+J161+J162+J163</f>
        <v/>
      </c>
      <c r="K164" s="29">
        <f>K159+K160+K161+K162+K163</f>
        <v/>
      </c>
      <c r="L164" s="29">
        <f>L159+L160+L161+L162+L163</f>
        <v/>
      </c>
      <c r="M164" s="29">
        <f>M159+M160+M161+M162+M163</f>
        <v/>
      </c>
      <c r="N164" s="29">
        <f>N159+N160+N161+N162+N163</f>
        <v/>
      </c>
      <c r="O164" s="29">
        <f>O159+O160+O161+O162+O163</f>
        <v/>
      </c>
      <c r="P164" s="29">
        <f>P159+P160+P161+P162+P163</f>
        <v/>
      </c>
      <c r="Q164" s="29">
        <f>Q159+Q160+Q161+Q162+Q163</f>
        <v/>
      </c>
      <c r="R164" s="29">
        <f>R159+R160+R161+R162+R163</f>
        <v/>
      </c>
      <c r="S164" s="29">
        <f>S159+S160+S161+S162+S163</f>
        <v/>
      </c>
      <c r="T164" s="29">
        <f>T159+T160+T161+T162+T163</f>
        <v/>
      </c>
      <c r="U164" s="29">
        <f>U159+U160+U161+U162+U163</f>
        <v/>
      </c>
      <c r="V164" s="29">
        <f>V159+V160+V161+V162+V163</f>
        <v/>
      </c>
      <c r="W164" s="29">
        <f>W159+W160+W161+W162+W163</f>
        <v/>
      </c>
      <c r="X164" s="29">
        <f>X159+X160+X161+X162+X163</f>
        <v/>
      </c>
      <c r="Y164" s="29">
        <f>Y159+Y160+Y161+Y162+Y163</f>
        <v/>
      </c>
      <c r="Z164" s="29">
        <f>Z159+Z160+Z161+Z162+Z163</f>
        <v/>
      </c>
      <c r="AA164" s="29">
        <f>AA159+AA160+AA161+AA162+AA163</f>
        <v/>
      </c>
      <c r="AB164" s="29">
        <f>AB159+AB160+AB161+AB162+AB163</f>
        <v/>
      </c>
      <c r="AC164" s="29">
        <f>AC159+AC160+AC161+AC162+AC163</f>
        <v/>
      </c>
      <c r="AD164" s="29">
        <f>AD159+AD160+AD161+AD162+AD163</f>
        <v/>
      </c>
      <c r="AF164" s="29">
        <f>AF159+AF160+AF161+AF162+AF163</f>
        <v/>
      </c>
      <c r="AG164" s="29">
        <f>AG159+AG160+AG161+AG162+AG163</f>
        <v/>
      </c>
      <c r="AH164" s="29">
        <f>AH159+AH160+AH161+AH162+AH163</f>
        <v/>
      </c>
      <c r="AI164" s="29">
        <f>AI159+AI160+AI161+AI162+AI163</f>
        <v/>
      </c>
      <c r="AJ164" s="29">
        <f>AJ159+AJ160+AJ161+AJ162+AJ163</f>
        <v/>
      </c>
      <c r="AK164" s="29">
        <f>AK159+AK160+AK161+AK162+AK163</f>
        <v/>
      </c>
      <c r="AL164" s="29">
        <f>AL159+AL160+AL161+AL162+AL163</f>
        <v/>
      </c>
      <c r="AM164" s="29">
        <f>AM159+AM160+AM161+AM162+AM163</f>
        <v/>
      </c>
      <c r="AN164" s="29">
        <f>AN159+AN160+AN161+AN162+AN163</f>
        <v/>
      </c>
      <c r="AO164" s="29">
        <f>AO159+AO160+AO161+AO162+AO163</f>
        <v/>
      </c>
    </row>
    <row r="165">
      <c r="D165" s="8" t="inlineStr">
        <is>
          <t>Recon: KPI Total Revenue vs IS Revenue</t>
        </is>
      </c>
      <c r="G165" s="31">
        <f>IF(G164="","",G164-G12)</f>
        <v/>
      </c>
      <c r="H165" s="31">
        <f>IF(H164="","",H164-H12)</f>
        <v/>
      </c>
      <c r="I165" s="31">
        <f>IF(I164="","",I164-I12)</f>
        <v/>
      </c>
      <c r="J165" s="31">
        <f>IF(J164="","",J164-J12)</f>
        <v/>
      </c>
      <c r="K165" s="31">
        <f>IF(K164="","",K164-K12)</f>
        <v/>
      </c>
      <c r="L165" s="31">
        <f>IF(L164="","",L164-L12)</f>
        <v/>
      </c>
      <c r="M165" s="31">
        <f>IF(M164="","",M164-M12)</f>
        <v/>
      </c>
      <c r="N165" s="31">
        <f>IF(N164="","",N164-N12)</f>
        <v/>
      </c>
      <c r="O165" s="31">
        <f>IF(O164="","",O164-O12)</f>
        <v/>
      </c>
      <c r="P165" s="31">
        <f>IF(P164="","",P164-P12)</f>
        <v/>
      </c>
      <c r="Q165" s="31">
        <f>IF(Q164="","",Q164-Q12)</f>
        <v/>
      </c>
      <c r="R165" s="31">
        <f>IF(R164="","",R164-R12)</f>
        <v/>
      </c>
      <c r="S165" s="31">
        <f>IF(S164="","",S164-S12)</f>
        <v/>
      </c>
      <c r="T165" s="31">
        <f>IF(T164="","",T164-T12)</f>
        <v/>
      </c>
      <c r="U165" s="31">
        <f>IF(U164="","",U164-U12)</f>
        <v/>
      </c>
      <c r="V165" s="31">
        <f>IF(V164="","",V164-V12)</f>
        <v/>
      </c>
      <c r="W165" s="31">
        <f>IF(W164="","",W164-W12)</f>
        <v/>
      </c>
      <c r="X165" s="31">
        <f>IF(X164="","",X164-X12)</f>
        <v/>
      </c>
      <c r="Y165" s="31">
        <f>IF(Y164="","",Y164-Y12)</f>
        <v/>
      </c>
      <c r="Z165" s="31">
        <f>IF(Z164="","",Z164-Z12)</f>
        <v/>
      </c>
      <c r="AA165" s="31">
        <f>IF(AA164="","",AA164-AA12)</f>
        <v/>
      </c>
      <c r="AB165" s="31">
        <f>IF(AB164="","",AB164-AB12)</f>
        <v/>
      </c>
      <c r="AC165" s="31">
        <f>IF(AC164="","",AC164-AC12)</f>
        <v/>
      </c>
      <c r="AD165" s="31">
        <f>IF(AD164="","",AD164-AD12)</f>
        <v/>
      </c>
      <c r="AF165" s="31">
        <f>IF(AF164="","",AF164-AF12)</f>
        <v/>
      </c>
      <c r="AG165" s="31">
        <f>IF(AG164="","",AG164-AG12)</f>
        <v/>
      </c>
      <c r="AH165" s="31">
        <f>IF(AH164="","",AH164-AH12)</f>
        <v/>
      </c>
      <c r="AI165" s="31">
        <f>IF(AI164="","",AI164-AI12)</f>
        <v/>
      </c>
      <c r="AJ165" s="31">
        <f>IF(AJ164="","",AJ164-AJ12)</f>
        <v/>
      </c>
      <c r="AK165" s="31">
        <f>IF(AK164="","",AK164-AK12)</f>
        <v/>
      </c>
      <c r="AL165" s="31">
        <f>IF(AL164="","",AL164-AL12)</f>
        <v/>
      </c>
      <c r="AM165" s="31">
        <f>IF(AM164="","",AM164-AM12)</f>
        <v/>
      </c>
      <c r="AN165" s="31">
        <f>IF(AN164="","",AN164-AN12)</f>
        <v/>
      </c>
      <c r="AO165" s="31">
        <f>IF(AO164="","",AO164-AO12)</f>
        <v/>
      </c>
    </row>
    <row r="167">
      <c r="D167" s="8" t="inlineStr">
        <is>
          <t xml:space="preserve">  Garena QoQ growth %</t>
        </is>
      </c>
      <c r="H167" s="38">
        <f>IF(OR(G159="",H159=""),"",H159/G159-1)</f>
        <v/>
      </c>
      <c r="I167" s="38">
        <f>IF(OR(H159="",I159=""),"",I159/H159-1)</f>
        <v/>
      </c>
      <c r="J167" s="38">
        <f>IF(OR(I159="",J159=""),"",J159/I159-1)</f>
        <v/>
      </c>
      <c r="K167" s="38">
        <f>IF(OR(J159="",K159=""),"",K159/J159-1)</f>
        <v/>
      </c>
      <c r="L167" s="38">
        <f>IF(OR(K159="",L159=""),"",L159/K159-1)</f>
        <v/>
      </c>
      <c r="M167" s="38">
        <f>IF(OR(L159="",M159=""),"",M159/L159-1)</f>
        <v/>
      </c>
      <c r="N167" s="38">
        <f>IF(OR(M159="",N159=""),"",N159/M159-1)</f>
        <v/>
      </c>
      <c r="O167" s="38">
        <f>IF(OR(N159="",O159=""),"",O159/N159-1)</f>
        <v/>
      </c>
      <c r="P167" s="38">
        <f>IF(OR(O159="",P159=""),"",P159/O159-1)</f>
        <v/>
      </c>
      <c r="Q167" s="38">
        <f>IF(OR(P159="",Q159=""),"",Q159/P159-1)</f>
        <v/>
      </c>
      <c r="R167" s="38">
        <f>IF(OR(Q159="",R159=""),"",R159/Q159-1)</f>
        <v/>
      </c>
      <c r="S167" s="38">
        <f>IF(OR(R159="",S159=""),"",S159/R159-1)</f>
        <v/>
      </c>
      <c r="T167" s="38">
        <f>IF(OR(S159="",T159=""),"",T159/S159-1)</f>
        <v/>
      </c>
      <c r="U167" s="38">
        <f>IF(OR(T159="",U159=""),"",U159/T159-1)</f>
        <v/>
      </c>
      <c r="V167" s="38">
        <f>IF(OR(U159="",V159=""),"",V159/U159-1)</f>
        <v/>
      </c>
      <c r="W167" s="39" t="n">
        <v>0.02</v>
      </c>
      <c r="X167" s="39" t="n">
        <v>0.04</v>
      </c>
      <c r="Y167" s="39" t="n">
        <v>0.03</v>
      </c>
      <c r="Z167" s="39" t="n">
        <v>-0.08</v>
      </c>
      <c r="AA167" s="39" t="n">
        <v>0.03</v>
      </c>
      <c r="AB167" s="39" t="n">
        <v>0.03</v>
      </c>
      <c r="AC167" s="39" t="n">
        <v>0.02</v>
      </c>
      <c r="AD167" s="39" t="n">
        <v>-0.06</v>
      </c>
      <c r="AG167" s="38">
        <f>IF(OR(AF159=0,AF159=""),"",AG159/AF159-1)</f>
        <v/>
      </c>
      <c r="AH167" s="38">
        <f>IF(OR(AG159=0,AG159=""),"",AH159/AG159-1)</f>
        <v/>
      </c>
      <c r="AI167" s="38">
        <f>IF(OR(AH159=0,AH159=""),"",AI159/AH159-1)</f>
        <v/>
      </c>
      <c r="AJ167" s="38">
        <f>IF(OR(AI159=0,AI159=""),"",AJ159/AI159-1)</f>
        <v/>
      </c>
      <c r="AK167" s="40">
        <f>IF(AJ159=0,0,AK159/AJ159-1)</f>
        <v/>
      </c>
      <c r="AL167" s="40">
        <f>IF(AK159=0,0,AL159/AK159-1)</f>
        <v/>
      </c>
      <c r="AM167" s="39" t="n">
        <v>0.05</v>
      </c>
      <c r="AN167" s="39" t="n">
        <v>0.045</v>
      </c>
      <c r="AO167" s="39" t="n">
        <v>0.04</v>
      </c>
    </row>
    <row r="168">
      <c r="D168" s="8" t="inlineStr">
        <is>
          <t xml:space="preserve">  Shopee QoQ growth %</t>
        </is>
      </c>
      <c r="H168" s="38">
        <f>IF(OR(G160="",H160=""),"",H160/G160-1)</f>
        <v/>
      </c>
      <c r="I168" s="38">
        <f>IF(OR(H160="",I160=""),"",I160/H160-1)</f>
        <v/>
      </c>
      <c r="J168" s="38">
        <f>IF(OR(I160="",J160=""),"",J160/I160-1)</f>
        <v/>
      </c>
      <c r="K168" s="38">
        <f>IF(OR(J160="",K160=""),"",K160/J160-1)</f>
        <v/>
      </c>
      <c r="L168" s="38">
        <f>IF(OR(K160="",L160=""),"",L160/K160-1)</f>
        <v/>
      </c>
      <c r="M168" s="38">
        <f>IF(OR(L160="",M160=""),"",M160/L160-1)</f>
        <v/>
      </c>
      <c r="N168" s="38">
        <f>IF(OR(M160="",N160=""),"",N160/M160-1)</f>
        <v/>
      </c>
      <c r="O168" s="38">
        <f>IF(OR(N160="",O160=""),"",O160/N160-1)</f>
        <v/>
      </c>
      <c r="P168" s="38">
        <f>IF(OR(O160="",P160=""),"",P160/O160-1)</f>
        <v/>
      </c>
      <c r="Q168" s="38">
        <f>IF(OR(P160="",Q160=""),"",Q160/P160-1)</f>
        <v/>
      </c>
      <c r="R168" s="38">
        <f>IF(OR(Q160="",R160=""),"",R160/Q160-1)</f>
        <v/>
      </c>
      <c r="S168" s="38">
        <f>IF(OR(R160="",S160=""),"",S160/R160-1)</f>
        <v/>
      </c>
      <c r="T168" s="38">
        <f>IF(OR(S160="",T160=""),"",T160/S160-1)</f>
        <v/>
      </c>
      <c r="U168" s="38">
        <f>IF(OR(T160="",U160=""),"",U160/T160-1)</f>
        <v/>
      </c>
      <c r="V168" s="38">
        <f>IF(OR(U160="",V160=""),"",V160/U160-1)</f>
        <v/>
      </c>
      <c r="W168" s="39" t="n">
        <v>0.04</v>
      </c>
      <c r="X168" s="39" t="n">
        <v>0.045</v>
      </c>
      <c r="Y168" s="39" t="n">
        <v>0.06</v>
      </c>
      <c r="Z168" s="39" t="n">
        <v>-0.05</v>
      </c>
      <c r="AA168" s="39" t="n">
        <v>0.05</v>
      </c>
      <c r="AB168" s="39" t="n">
        <v>0.045</v>
      </c>
      <c r="AC168" s="39" t="n">
        <v>0.055</v>
      </c>
      <c r="AD168" s="39" t="n">
        <v>-0.045</v>
      </c>
      <c r="AG168" s="38">
        <f>IF(OR(AF160=0,AF160=""),"",AG160/AF160-1)</f>
        <v/>
      </c>
      <c r="AH168" s="38">
        <f>IF(OR(AG160=0,AG160=""),"",AH160/AG160-1)</f>
        <v/>
      </c>
      <c r="AI168" s="38">
        <f>IF(OR(AH160=0,AH160=""),"",AI160/AH160-1)</f>
        <v/>
      </c>
      <c r="AJ168" s="38">
        <f>IF(OR(AI160=0,AI160=""),"",AJ160/AI160-1)</f>
        <v/>
      </c>
      <c r="AK168" s="40">
        <f>IF(AJ160=0,0,AK160/AJ160-1)</f>
        <v/>
      </c>
      <c r="AL168" s="40">
        <f>IF(AK160=0,0,AL160/AK160-1)</f>
        <v/>
      </c>
      <c r="AM168" s="39" t="n">
        <v>0.18</v>
      </c>
      <c r="AN168" s="39" t="n">
        <v>0.15</v>
      </c>
      <c r="AO168" s="39" t="n">
        <v>0.13</v>
      </c>
    </row>
    <row r="169">
      <c r="D169" s="8" t="inlineStr">
        <is>
          <t xml:space="preserve">  Monee QoQ growth %</t>
        </is>
      </c>
      <c r="H169" s="38">
        <f>IF(OR(G161="",H161=""),"",H161/G161-1)</f>
        <v/>
      </c>
      <c r="I169" s="38">
        <f>IF(OR(H161="",I161=""),"",I161/H161-1)</f>
        <v/>
      </c>
      <c r="J169" s="38">
        <f>IF(OR(I161="",J161=""),"",J161/I161-1)</f>
        <v/>
      </c>
      <c r="K169" s="38">
        <f>IF(OR(J161="",K161=""),"",K161/J161-1)</f>
        <v/>
      </c>
      <c r="L169" s="38">
        <f>IF(OR(K161="",L161=""),"",L161/K161-1)</f>
        <v/>
      </c>
      <c r="M169" s="38">
        <f>IF(OR(L161="",M161=""),"",M161/L161-1)</f>
        <v/>
      </c>
      <c r="N169" s="38">
        <f>IF(OR(M161="",N161=""),"",N161/M161-1)</f>
        <v/>
      </c>
      <c r="O169" s="38">
        <f>IF(OR(N161="",O161=""),"",O161/N161-1)</f>
        <v/>
      </c>
      <c r="P169" s="38">
        <f>IF(OR(O161="",P161=""),"",P161/O161-1)</f>
        <v/>
      </c>
      <c r="Q169" s="38">
        <f>IF(OR(P161="",Q161=""),"",Q161/P161-1)</f>
        <v/>
      </c>
      <c r="R169" s="38">
        <f>IF(OR(Q161="",R161=""),"",R161/Q161-1)</f>
        <v/>
      </c>
      <c r="S169" s="38">
        <f>IF(OR(R161="",S161=""),"",S161/R161-1)</f>
        <v/>
      </c>
      <c r="T169" s="38">
        <f>IF(OR(S161="",T161=""),"",T161/S161-1)</f>
        <v/>
      </c>
      <c r="U169" s="38">
        <f>IF(OR(T161="",U161=""),"",U161/T161-1)</f>
        <v/>
      </c>
      <c r="V169" s="38">
        <f>IF(OR(U161="",V161=""),"",V161/U161-1)</f>
        <v/>
      </c>
      <c r="W169" s="39" t="n">
        <v>0.06</v>
      </c>
      <c r="X169" s="39" t="n">
        <v>0.055</v>
      </c>
      <c r="Y169" s="39" t="n">
        <v>0.05</v>
      </c>
      <c r="Z169" s="39" t="n">
        <v>0.02</v>
      </c>
      <c r="AA169" s="39" t="n">
        <v>0.05</v>
      </c>
      <c r="AB169" s="39" t="n">
        <v>0.045</v>
      </c>
      <c r="AC169" s="39" t="n">
        <v>0.045</v>
      </c>
      <c r="AD169" s="39" t="n">
        <v>0.02</v>
      </c>
      <c r="AG169" s="38">
        <f>IF(OR(AF161=0,AF161=""),"",AG161/AF161-1)</f>
        <v/>
      </c>
      <c r="AH169" s="38">
        <f>IF(OR(AG161=0,AG161=""),"",AH161/AG161-1)</f>
        <v/>
      </c>
      <c r="AI169" s="38">
        <f>IF(OR(AH161=0,AH161=""),"",AI161/AH161-1)</f>
        <v/>
      </c>
      <c r="AJ169" s="38">
        <f>IF(OR(AI161=0,AI161=""),"",AJ161/AI161-1)</f>
        <v/>
      </c>
      <c r="AK169" s="40">
        <f>IF(AJ161=0,0,AK161/AJ161-1)</f>
        <v/>
      </c>
      <c r="AL169" s="40">
        <f>IF(AK161=0,0,AL161/AK161-1)</f>
        <v/>
      </c>
      <c r="AM169" s="39" t="n">
        <v>0.22</v>
      </c>
      <c r="AN169" s="39" t="n">
        <v>0.18</v>
      </c>
      <c r="AO169" s="39" t="n">
        <v>0.16</v>
      </c>
    </row>
    <row r="170">
      <c r="D170" s="8" t="inlineStr">
        <is>
          <t xml:space="preserve">  Other Services QoQ growth %</t>
        </is>
      </c>
      <c r="H170" s="38">
        <f>IF(OR(G162="",H162=""),"",H162/G162-1)</f>
        <v/>
      </c>
      <c r="I170" s="38">
        <f>IF(OR(H162="",I162=""),"",I162/H162-1)</f>
        <v/>
      </c>
      <c r="J170" s="38">
        <f>IF(OR(I162="",J162=""),"",J162/I162-1)</f>
        <v/>
      </c>
      <c r="K170" s="38">
        <f>IF(OR(J162="",K162=""),"",K162/J162-1)</f>
        <v/>
      </c>
      <c r="L170" s="38">
        <f>IF(OR(K162="",L162=""),"",L162/K162-1)</f>
        <v/>
      </c>
      <c r="M170" s="38">
        <f>IF(OR(L162="",M162=""),"",M162/L162-1)</f>
        <v/>
      </c>
      <c r="N170" s="38">
        <f>IF(OR(M162="",N162=""),"",N162/M162-1)</f>
        <v/>
      </c>
      <c r="O170" s="38">
        <f>IF(OR(N162="",O162=""),"",O162/N162-1)</f>
        <v/>
      </c>
      <c r="P170" s="38">
        <f>IF(OR(O162="",P162=""),"",P162/O162-1)</f>
        <v/>
      </c>
      <c r="Q170" s="38">
        <f>IF(OR(P162="",Q162=""),"",Q162/P162-1)</f>
        <v/>
      </c>
      <c r="R170" s="38">
        <f>IF(OR(Q162="",R162=""),"",R162/Q162-1)</f>
        <v/>
      </c>
      <c r="S170" s="38">
        <f>IF(OR(R162="",S162=""),"",S162/R162-1)</f>
        <v/>
      </c>
      <c r="T170" s="38">
        <f>IF(OR(S162="",T162=""),"",T162/S162-1)</f>
        <v/>
      </c>
      <c r="U170" s="38">
        <f>IF(OR(T162="",U162=""),"",U162/T162-1)</f>
        <v/>
      </c>
      <c r="V170" s="38">
        <f>IF(OR(U162="",V162=""),"",V162/U162-1)</f>
        <v/>
      </c>
      <c r="W170" s="39" t="n">
        <v>0.03</v>
      </c>
      <c r="X170" s="39" t="n">
        <v>0.02</v>
      </c>
      <c r="Y170" s="39" t="n">
        <v>0.02</v>
      </c>
      <c r="Z170" s="39" t="n">
        <v>0</v>
      </c>
      <c r="AA170" s="39" t="n">
        <v>0.03</v>
      </c>
      <c r="AB170" s="39" t="n">
        <v>0.02</v>
      </c>
      <c r="AC170" s="39" t="n">
        <v>0.02</v>
      </c>
      <c r="AD170" s="39" t="n">
        <v>0</v>
      </c>
      <c r="AG170" s="38">
        <f>IF(OR(AF162=0,AF162=""),"",AG162/AF162-1)</f>
        <v/>
      </c>
      <c r="AH170" s="38">
        <f>IF(OR(AG162=0,AG162=""),"",AH162/AG162-1)</f>
        <v/>
      </c>
      <c r="AI170" s="38">
        <f>IF(OR(AH162=0,AH162=""),"",AI162/AH162-1)</f>
        <v/>
      </c>
      <c r="AJ170" s="38">
        <f>IF(OR(AI162=0,AI162=""),"",AJ162/AI162-1)</f>
        <v/>
      </c>
      <c r="AK170" s="40">
        <f>IF(AJ162=0,0,AK162/AJ162-1)</f>
        <v/>
      </c>
      <c r="AL170" s="40">
        <f>IF(AK162=0,0,AL162/AK162-1)</f>
        <v/>
      </c>
      <c r="AM170" s="39" t="n">
        <v>0.05</v>
      </c>
      <c r="AN170" s="39" t="n">
        <v>0.05</v>
      </c>
      <c r="AO170" s="39" t="n">
        <v>0.05</v>
      </c>
    </row>
    <row r="172">
      <c r="D172" s="8" t="inlineStr">
        <is>
          <t xml:space="preserve">  Garena — QAU (M users)</t>
        </is>
      </c>
      <c r="G172" s="33" t="n">
        <v>619.3</v>
      </c>
      <c r="H172" s="33" t="n">
        <v>568.2</v>
      </c>
      <c r="I172" s="33" t="n">
        <v>485.5</v>
      </c>
      <c r="J172" s="33" t="n">
        <v>491.6</v>
      </c>
      <c r="K172" s="33" t="n">
        <v>544.5</v>
      </c>
      <c r="L172" s="33" t="n">
        <v>544.1</v>
      </c>
      <c r="M172" s="33" t="n">
        <v>528.7</v>
      </c>
      <c r="N172" s="33" t="n">
        <v>594.7</v>
      </c>
      <c r="O172" s="33" t="n">
        <v>648</v>
      </c>
      <c r="P172" s="33" t="n">
        <v>628.5</v>
      </c>
      <c r="Q172" s="33" t="n">
        <v>618</v>
      </c>
      <c r="R172" s="33" t="n">
        <v>661.8</v>
      </c>
      <c r="S172" s="33" t="n">
        <v>664.8</v>
      </c>
      <c r="T172" s="33" t="n">
        <v>670.8</v>
      </c>
      <c r="U172" s="33" t="n">
        <v>633.3</v>
      </c>
      <c r="V172" s="33" t="n">
        <v>666.5</v>
      </c>
      <c r="AF172" s="33" t="n">
        <v>689.3</v>
      </c>
      <c r="AG172" s="33" t="n">
        <v>572.2</v>
      </c>
      <c r="AH172" s="33" t="n">
        <v>527.2</v>
      </c>
      <c r="AI172" s="33" t="n">
        <v>622.3</v>
      </c>
      <c r="AJ172" s="33" t="n">
        <v>657.7</v>
      </c>
    </row>
    <row r="173">
      <c r="D173" s="8" t="inlineStr">
        <is>
          <t xml:space="preserve">  Garena — QPU (M paying users)</t>
        </is>
      </c>
      <c r="G173" s="33" t="n">
        <v>56.1</v>
      </c>
      <c r="H173" s="33" t="n">
        <v>51.5</v>
      </c>
      <c r="I173" s="33" t="n">
        <v>43.6</v>
      </c>
      <c r="J173" s="33" t="n">
        <v>37.6</v>
      </c>
      <c r="K173" s="33" t="n">
        <v>43.1</v>
      </c>
      <c r="L173" s="33" t="n">
        <v>40.5</v>
      </c>
      <c r="M173" s="33" t="n">
        <v>39.7</v>
      </c>
      <c r="N173" s="33" t="n">
        <v>48.9</v>
      </c>
      <c r="O173" s="33" t="n">
        <v>52.5</v>
      </c>
      <c r="P173" s="33" t="n">
        <v>50.2</v>
      </c>
      <c r="Q173" s="33" t="n">
        <v>50.4</v>
      </c>
      <c r="R173" s="33" t="n">
        <v>64.59999999999999</v>
      </c>
      <c r="S173" s="33" t="n">
        <v>61.8</v>
      </c>
      <c r="T173" s="33" t="n">
        <v>65.90000000000001</v>
      </c>
      <c r="U173" s="33" t="n">
        <v>58</v>
      </c>
      <c r="V173" s="33" t="n">
        <v>72.59999999999999</v>
      </c>
      <c r="AF173" s="33" t="n">
        <v>85.59999999999999</v>
      </c>
      <c r="AG173" s="33" t="n">
        <v>53.1</v>
      </c>
      <c r="AH173" s="33" t="n">
        <v>40.2</v>
      </c>
      <c r="AI173" s="33" t="n">
        <v>50.5</v>
      </c>
      <c r="AJ173" s="33" t="n">
        <v>62.6</v>
      </c>
    </row>
    <row r="174">
      <c r="D174" s="8" t="inlineStr">
        <is>
          <t xml:space="preserve">  Garena — Paying ratio (QPU / QAU)</t>
        </is>
      </c>
      <c r="G174" s="41" t="n">
        <v>0.0906</v>
      </c>
      <c r="H174" s="41" t="n">
        <v>0.0907</v>
      </c>
      <c r="I174" s="41" t="n">
        <v>0.0898</v>
      </c>
      <c r="J174" s="41" t="n">
        <v>0.0765</v>
      </c>
      <c r="K174" s="41" t="n">
        <v>0.0791</v>
      </c>
      <c r="L174" s="41" t="n">
        <v>0.07439999999999999</v>
      </c>
      <c r="M174" s="41" t="n">
        <v>0.0751</v>
      </c>
      <c r="N174" s="41" t="n">
        <v>0.0822</v>
      </c>
      <c r="O174" s="41" t="n">
        <v>0.081</v>
      </c>
      <c r="P174" s="41" t="n">
        <v>0.0799</v>
      </c>
      <c r="Q174" s="41" t="n">
        <v>0.08160000000000001</v>
      </c>
      <c r="R174" s="41" t="n">
        <v>0.09760000000000001</v>
      </c>
      <c r="S174" s="41" t="n">
        <v>0.093</v>
      </c>
      <c r="T174" s="41" t="n">
        <v>0.0982</v>
      </c>
      <c r="U174" s="41" t="n">
        <v>0.0916</v>
      </c>
      <c r="V174" s="41" t="n">
        <v>0.1089</v>
      </c>
      <c r="AF174" s="41" t="n">
        <v>0.1242</v>
      </c>
      <c r="AG174" s="41" t="n">
        <v>0.09279999999999999</v>
      </c>
      <c r="AH174" s="41" t="n">
        <v>0.0762</v>
      </c>
      <c r="AI174" s="41" t="n">
        <v>0.08110000000000001</v>
      </c>
      <c r="AJ174" s="41" t="n">
        <v>0.09520000000000001</v>
      </c>
    </row>
    <row r="175">
      <c r="D175" s="8" t="inlineStr">
        <is>
          <t xml:space="preserve">  Garena — ARPPU ($/paying user/quarter)</t>
        </is>
      </c>
      <c r="G175" s="33" t="n">
        <v>1.2</v>
      </c>
      <c r="H175" s="33" t="n">
        <v>1.2</v>
      </c>
      <c r="I175" s="33" t="n">
        <v>1.1</v>
      </c>
      <c r="J175" s="33" t="n">
        <v>0.9</v>
      </c>
      <c r="K175" s="33" t="n">
        <v>0.8</v>
      </c>
      <c r="L175" s="33" t="n">
        <v>0.82</v>
      </c>
      <c r="M175" s="33" t="n">
        <v>0.86</v>
      </c>
      <c r="N175" s="33" t="n">
        <v>0.86</v>
      </c>
      <c r="O175" s="33" t="n">
        <v>0.83</v>
      </c>
      <c r="P175" s="33" t="n">
        <v>0.89</v>
      </c>
      <c r="Q175" s="33" t="n">
        <v>0.88</v>
      </c>
      <c r="R175" s="33" t="n">
        <v>1.17</v>
      </c>
      <c r="S175" s="33" t="n">
        <v>0.99</v>
      </c>
      <c r="T175" s="33" t="n">
        <v>1.25</v>
      </c>
      <c r="U175" s="33" t="n">
        <v>1.06</v>
      </c>
      <c r="V175" s="33" t="n">
        <v>1.4</v>
      </c>
      <c r="AF175" s="33" t="n">
        <v>53.74</v>
      </c>
      <c r="AG175" s="33" t="n">
        <v>52.73</v>
      </c>
      <c r="AH175" s="33" t="n">
        <v>44.78</v>
      </c>
      <c r="AI175" s="33" t="n">
        <v>41.58</v>
      </c>
      <c r="AJ175" s="33" t="n">
        <v>46.33</v>
      </c>
    </row>
    <row r="176">
      <c r="D176" s="8" t="inlineStr">
        <is>
          <t xml:space="preserve">  Garena — Bookings ($M, memo)</t>
        </is>
      </c>
      <c r="G176" s="27" t="n">
        <v>717.4</v>
      </c>
      <c r="H176" s="27" t="n">
        <v>664.7</v>
      </c>
      <c r="I176" s="27" t="n">
        <v>543.6</v>
      </c>
      <c r="J176" s="27" t="n">
        <v>462.3</v>
      </c>
      <c r="K176" s="27" t="n">
        <v>443.1</v>
      </c>
      <c r="L176" s="27" t="n">
        <v>447.9</v>
      </c>
      <c r="M176" s="27" t="n">
        <v>456.3</v>
      </c>
      <c r="N176" s="27" t="n">
        <v>512.1</v>
      </c>
      <c r="O176" s="27" t="n">
        <v>536.8</v>
      </c>
      <c r="P176" s="27" t="n">
        <v>556.5</v>
      </c>
      <c r="Q176" s="27" t="n">
        <v>543.2</v>
      </c>
      <c r="R176" s="27" t="n">
        <v>775.4</v>
      </c>
      <c r="S176" s="27" t="n">
        <v>661.3</v>
      </c>
      <c r="T176" s="27" t="n">
        <v>840.7</v>
      </c>
      <c r="U176" s="27" t="n">
        <v>672.4</v>
      </c>
      <c r="V176" s="27" t="n">
        <v>931.4</v>
      </c>
      <c r="AF176" s="27" t="n">
        <v>4600</v>
      </c>
      <c r="AG176" s="27" t="n">
        <v>2800</v>
      </c>
      <c r="AH176" s="27" t="n">
        <v>1800</v>
      </c>
      <c r="AI176" s="27" t="n">
        <v>2100</v>
      </c>
      <c r="AJ176" s="27" t="n">
        <v>2900</v>
      </c>
    </row>
    <row r="178">
      <c r="D178" s="8" t="inlineStr">
        <is>
          <t xml:space="preserve">  Shopee — GMV ($B)</t>
        </is>
      </c>
      <c r="G178" s="33" t="n">
        <v>19</v>
      </c>
      <c r="H178" s="33" t="n">
        <v>19.1</v>
      </c>
      <c r="I178" s="33" t="n">
        <v>18</v>
      </c>
      <c r="N178" s="33" t="n">
        <v>23.6</v>
      </c>
      <c r="O178" s="33" t="n">
        <v>23.3</v>
      </c>
      <c r="P178" s="33" t="n">
        <v>25.1</v>
      </c>
      <c r="Q178" s="33" t="n">
        <v>28.6</v>
      </c>
      <c r="R178" s="33" t="n">
        <v>28.6</v>
      </c>
      <c r="S178" s="33" t="n">
        <v>29.8</v>
      </c>
      <c r="T178" s="33" t="n">
        <v>32.2</v>
      </c>
      <c r="U178" s="33" t="n">
        <v>36.7</v>
      </c>
      <c r="V178" s="33" t="n">
        <v>37.3</v>
      </c>
      <c r="AF178" s="33" t="n">
        <v>62.5</v>
      </c>
      <c r="AG178" s="33" t="n">
        <v>73.5</v>
      </c>
      <c r="AH178" s="33" t="n">
        <v>78.5</v>
      </c>
      <c r="AI178" s="33" t="n">
        <v>100.5</v>
      </c>
      <c r="AJ178" s="33" t="n">
        <v>127.4</v>
      </c>
    </row>
    <row r="179">
      <c r="D179" s="8" t="inlineStr">
        <is>
          <t xml:space="preserve">  Shopee — Orders (B/quarter)</t>
        </is>
      </c>
      <c r="G179" s="33" t="n">
        <v>2</v>
      </c>
      <c r="H179" s="33" t="n">
        <v>2</v>
      </c>
      <c r="I179" s="33" t="n">
        <v>1.7</v>
      </c>
      <c r="N179" s="33" t="n">
        <v>2.6</v>
      </c>
      <c r="O179" s="33" t="n">
        <v>2.5</v>
      </c>
      <c r="P179" s="33" t="n">
        <v>2.8</v>
      </c>
      <c r="Q179" s="33" t="n">
        <v>3</v>
      </c>
      <c r="R179" s="33" t="n">
        <v>3.1</v>
      </c>
      <c r="S179" s="33" t="n">
        <v>3.3</v>
      </c>
      <c r="T179" s="33" t="n">
        <v>3.6</v>
      </c>
      <c r="U179" s="33" t="n">
        <v>4</v>
      </c>
      <c r="V179" s="33" t="n">
        <v>4</v>
      </c>
      <c r="AF179" s="33" t="n">
        <v>6.1</v>
      </c>
      <c r="AG179" s="33" t="n">
        <v>7.6</v>
      </c>
      <c r="AH179" s="33" t="n">
        <v>8.199999999999999</v>
      </c>
      <c r="AI179" s="33" t="n">
        <v>10.9</v>
      </c>
      <c r="AJ179" s="33" t="n">
        <v>13.9</v>
      </c>
    </row>
    <row r="180">
      <c r="D180" s="8" t="inlineStr">
        <is>
          <t xml:space="preserve">  Shopee — AOV ($, derived = GMV × 1000 / Orders / 1000)</t>
        </is>
      </c>
      <c r="G180" s="42">
        <f>IF(OR(G178="",G179=""),"",G178/G179)</f>
        <v/>
      </c>
      <c r="H180" s="42">
        <f>IF(OR(H178="",H179=""),"",H178/H179)</f>
        <v/>
      </c>
      <c r="I180" s="42">
        <f>IF(OR(I178="",I179=""),"",I178/I179)</f>
        <v/>
      </c>
      <c r="J180" s="42">
        <f>IF(OR(J178="",J179=""),"",J178/J179)</f>
        <v/>
      </c>
      <c r="K180" s="42">
        <f>IF(OR(K178="",K179=""),"",K178/K179)</f>
        <v/>
      </c>
      <c r="L180" s="42">
        <f>IF(OR(L178="",L179=""),"",L178/L179)</f>
        <v/>
      </c>
      <c r="M180" s="42">
        <f>IF(OR(M178="",M179=""),"",M178/M179)</f>
        <v/>
      </c>
      <c r="N180" s="42">
        <f>IF(OR(N178="",N179=""),"",N178/N179)</f>
        <v/>
      </c>
      <c r="O180" s="42">
        <f>IF(OR(O178="",O179=""),"",O178/O179)</f>
        <v/>
      </c>
      <c r="P180" s="42">
        <f>IF(OR(P178="",P179=""),"",P178/P179)</f>
        <v/>
      </c>
      <c r="Q180" s="42">
        <f>IF(OR(Q178="",Q179=""),"",Q178/Q179)</f>
        <v/>
      </c>
      <c r="R180" s="42">
        <f>IF(OR(R178="",R179=""),"",R178/R179)</f>
        <v/>
      </c>
      <c r="S180" s="42">
        <f>IF(OR(S178="",S179=""),"",S178/S179)</f>
        <v/>
      </c>
      <c r="T180" s="42">
        <f>IF(OR(T178="",T179=""),"",T178/T179)</f>
        <v/>
      </c>
      <c r="U180" s="42">
        <f>IF(OR(U178="",U179=""),"",U178/U179)</f>
        <v/>
      </c>
      <c r="V180" s="42">
        <f>IF(OR(V178="",V179=""),"",V178/V179)</f>
        <v/>
      </c>
      <c r="AF180" s="42">
        <f>IF(OR(AF178="",AF179=""),"",AF178/AF179)</f>
        <v/>
      </c>
      <c r="AG180" s="42">
        <f>IF(OR(AG178="",AG179=""),"",AG178/AG179)</f>
        <v/>
      </c>
      <c r="AH180" s="42">
        <f>IF(OR(AH178="",AH179=""),"",AH178/AH179)</f>
        <v/>
      </c>
      <c r="AI180" s="42">
        <f>IF(OR(AI178="",AI179=""),"",AI178/AI179)</f>
        <v/>
      </c>
      <c r="AJ180" s="42">
        <f>IF(OR(AJ178="",AJ179=""),"",AJ178/AJ179)</f>
        <v/>
      </c>
    </row>
    <row r="181">
      <c r="D181" s="8" t="inlineStr">
        <is>
          <t xml:space="preserve">  Shopee — Take rate (Rev / GMV)</t>
        </is>
      </c>
      <c r="G181" s="41" t="n">
        <v>0.0921</v>
      </c>
      <c r="H181" s="41" t="n">
        <v>0.1005</v>
      </c>
      <c r="I181" s="41" t="n">
        <v>0.1168</v>
      </c>
      <c r="N181" s="41" t="n">
        <v>0.1164</v>
      </c>
      <c r="O181" s="41" t="n">
        <v>0.1211</v>
      </c>
      <c r="P181" s="41" t="n">
        <v>0.1268</v>
      </c>
      <c r="Q181" s="41" t="n">
        <v>0.1281</v>
      </c>
      <c r="R181" s="41" t="n">
        <v>0.1232</v>
      </c>
      <c r="S181" s="41" t="n">
        <v>0.1265</v>
      </c>
      <c r="T181" s="41" t="n">
        <v>0.1334</v>
      </c>
      <c r="U181" s="41" t="n">
        <v>0.1356</v>
      </c>
      <c r="V181" s="41" t="n">
        <v>0.1371</v>
      </c>
      <c r="AF181" s="41" t="n">
        <v>0.082</v>
      </c>
      <c r="AG181" s="41" t="n">
        <v>0.09909999999999999</v>
      </c>
      <c r="AH181" s="41" t="n">
        <v>0.1147</v>
      </c>
      <c r="AI181" s="41" t="n">
        <v>0.1235</v>
      </c>
      <c r="AJ181" s="41" t="n">
        <v>0.13</v>
      </c>
    </row>
    <row r="183">
      <c r="D183" s="8" t="inlineStr">
        <is>
          <t xml:space="preserve">  Monee — Loan book ($B, gross)</t>
        </is>
      </c>
      <c r="H183" s="33" t="n">
        <v>2.2</v>
      </c>
      <c r="I183" s="33" t="n">
        <v>2.1</v>
      </c>
      <c r="M183" s="33" t="n">
        <v>3.1</v>
      </c>
      <c r="N183" s="33" t="n">
        <v>3.3</v>
      </c>
      <c r="O183" s="33" t="n">
        <v>3.5</v>
      </c>
      <c r="P183" s="33" t="n">
        <v>4.6</v>
      </c>
      <c r="Q183" s="33" t="n">
        <v>5.1</v>
      </c>
      <c r="R183" s="33" t="n">
        <v>5.8</v>
      </c>
      <c r="S183" s="33" t="n">
        <v>6.9</v>
      </c>
      <c r="T183" s="33" t="n">
        <v>7.9</v>
      </c>
      <c r="U183" s="33" t="n">
        <v>9.199999999999999</v>
      </c>
      <c r="V183" s="33" t="n">
        <v>9.9</v>
      </c>
      <c r="AG183" s="33" t="n">
        <v>2.1</v>
      </c>
      <c r="AH183" s="33" t="n">
        <v>2.5</v>
      </c>
      <c r="AI183" s="33" t="n">
        <v>5.1</v>
      </c>
      <c r="AJ183" s="33" t="n">
        <v>9.199999999999999</v>
      </c>
    </row>
    <row r="187">
      <c r="B187" s="11" t="inlineStr">
        <is>
          <t>IS Ratios &amp; Projection Drivers</t>
        </is>
      </c>
      <c r="C187" s="11" t="n"/>
      <c r="D187" s="11" t="n"/>
      <c r="E187" s="11" t="n"/>
      <c r="F187" s="11" t="n"/>
      <c r="G187" s="11" t="n"/>
      <c r="H187" s="11" t="n"/>
      <c r="I187" s="11" t="n"/>
      <c r="J187" s="11" t="n"/>
      <c r="K187" s="11" t="n"/>
      <c r="L187" s="11" t="n"/>
      <c r="M187" s="11" t="n"/>
      <c r="N187" s="11" t="n"/>
      <c r="O187" s="11" t="n"/>
      <c r="P187" s="11" t="n"/>
      <c r="Q187" s="11" t="n"/>
      <c r="R187" s="11" t="n"/>
      <c r="S187" s="11" t="n"/>
      <c r="T187" s="11" t="n"/>
      <c r="U187" s="11" t="n"/>
      <c r="V187" s="11" t="n"/>
      <c r="W187" s="11" t="n"/>
      <c r="X187" s="11" t="n"/>
      <c r="Y187" s="11" t="n"/>
      <c r="Z187" s="11" t="n"/>
      <c r="AA187" s="11" t="n"/>
      <c r="AB187" s="11" t="n"/>
      <c r="AC187" s="11" t="n"/>
      <c r="AD187" s="11" t="n"/>
      <c r="AF187" s="11" t="n"/>
      <c r="AG187" s="11" t="n"/>
      <c r="AH187" s="11" t="n"/>
      <c r="AI187" s="11" t="n"/>
      <c r="AJ187" s="11" t="n"/>
      <c r="AK187" s="11" t="n"/>
      <c r="AL187" s="11" t="n"/>
      <c r="AM187" s="11" t="n"/>
      <c r="AN187" s="11" t="n"/>
      <c r="AO187" s="11" t="n"/>
    </row>
    <row r="189">
      <c r="C189" s="8" t="inlineStr">
        <is>
          <t>Sales of Goods % of Total Rev</t>
        </is>
      </c>
      <c r="W189" s="39" t="n">
        <v>0.09</v>
      </c>
      <c r="X189" s="39" t="n">
        <v>0.09</v>
      </c>
      <c r="Y189" s="39" t="n">
        <v>0.09</v>
      </c>
      <c r="Z189" s="39" t="n">
        <v>0.08500000000000001</v>
      </c>
      <c r="AA189" s="39" t="n">
        <v>0.08500000000000001</v>
      </c>
      <c r="AB189" s="39" t="n">
        <v>0.08500000000000001</v>
      </c>
      <c r="AC189" s="39" t="n">
        <v>0.08500000000000001</v>
      </c>
      <c r="AD189" s="39" t="n">
        <v>0.082</v>
      </c>
      <c r="AM189" s="39" t="n">
        <v>0.082</v>
      </c>
      <c r="AN189" s="39" t="n">
        <v>0.08</v>
      </c>
      <c r="AO189" s="39" t="n">
        <v>0.078</v>
      </c>
    </row>
    <row r="190">
      <c r="C190" s="8" t="inlineStr">
        <is>
          <t>Cost of Service / Service Rev (= 1 − Service GM%)</t>
        </is>
      </c>
      <c r="W190" s="39" t="n">
        <v>0.515</v>
      </c>
      <c r="X190" s="39" t="n">
        <v>0.515</v>
      </c>
      <c r="Y190" s="39" t="n">
        <v>0.513</v>
      </c>
      <c r="Z190" s="39" t="n">
        <v>0.51</v>
      </c>
      <c r="AA190" s="39" t="n">
        <v>0.51</v>
      </c>
      <c r="AB190" s="39" t="n">
        <v>0.508</v>
      </c>
      <c r="AC190" s="39" t="n">
        <v>0.505</v>
      </c>
      <c r="AD190" s="39" t="n">
        <v>0.5</v>
      </c>
      <c r="AM190" s="39" t="n">
        <v>0.505</v>
      </c>
      <c r="AN190" s="39" t="n">
        <v>0.5</v>
      </c>
      <c r="AO190" s="39" t="n">
        <v>0.495</v>
      </c>
    </row>
    <row r="191">
      <c r="C191" s="8" t="inlineStr">
        <is>
          <t>Cost of Goods / Sales of Goods (= 1 − Goods GM%)</t>
        </is>
      </c>
      <c r="W191" s="39" t="n">
        <v>0.945</v>
      </c>
      <c r="X191" s="39" t="n">
        <v>0.945</v>
      </c>
      <c r="Y191" s="39" t="n">
        <v>0.9399999999999999</v>
      </c>
      <c r="Z191" s="39" t="n">
        <v>0.9350000000000001</v>
      </c>
      <c r="AA191" s="39" t="n">
        <v>0.9350000000000001</v>
      </c>
      <c r="AB191" s="39" t="n">
        <v>0.93</v>
      </c>
      <c r="AC191" s="39" t="n">
        <v>0.925</v>
      </c>
      <c r="AD191" s="39" t="n">
        <v>0.92</v>
      </c>
      <c r="AM191" s="39" t="n">
        <v>0.925</v>
      </c>
      <c r="AN191" s="39" t="n">
        <v>0.92</v>
      </c>
      <c r="AO191" s="39" t="n">
        <v>0.915</v>
      </c>
    </row>
    <row r="192">
      <c r="C192" s="8" t="inlineStr">
        <is>
          <t>Sales &amp; Marketing % of Revenue</t>
        </is>
      </c>
      <c r="W192" s="39" t="n">
        <v>0.19</v>
      </c>
      <c r="X192" s="39" t="n">
        <v>0.19</v>
      </c>
      <c r="Y192" s="39" t="n">
        <v>0.19</v>
      </c>
      <c r="Z192" s="39" t="n">
        <v>0.185</v>
      </c>
      <c r="AA192" s="39" t="n">
        <v>0.185</v>
      </c>
      <c r="AB192" s="39" t="n">
        <v>0.18</v>
      </c>
      <c r="AC192" s="39" t="n">
        <v>0.18</v>
      </c>
      <c r="AD192" s="39" t="n">
        <v>0.175</v>
      </c>
      <c r="AM192" s="39" t="n">
        <v>0.175</v>
      </c>
      <c r="AN192" s="39" t="n">
        <v>0.17</v>
      </c>
      <c r="AO192" s="39" t="n">
        <v>0.165</v>
      </c>
    </row>
    <row r="193">
      <c r="C193" s="8" t="inlineStr">
        <is>
          <t>G&amp;A % of Revenue</t>
        </is>
      </c>
      <c r="W193" s="39" t="n">
        <v>0.055</v>
      </c>
      <c r="X193" s="39" t="n">
        <v>0.055</v>
      </c>
      <c r="Y193" s="39" t="n">
        <v>0.055</v>
      </c>
      <c r="Z193" s="39" t="n">
        <v>0.055</v>
      </c>
      <c r="AA193" s="39" t="n">
        <v>0.052</v>
      </c>
      <c r="AB193" s="39" t="n">
        <v>0.052</v>
      </c>
      <c r="AC193" s="39" t="n">
        <v>0.052</v>
      </c>
      <c r="AD193" s="39" t="n">
        <v>0.05</v>
      </c>
      <c r="AM193" s="39" t="n">
        <v>0.05</v>
      </c>
      <c r="AN193" s="39" t="n">
        <v>0.048</v>
      </c>
      <c r="AO193" s="39" t="n">
        <v>0.048</v>
      </c>
    </row>
    <row r="194">
      <c r="C194" s="8" t="inlineStr">
        <is>
          <t>R&amp;D % of Revenue</t>
        </is>
      </c>
      <c r="W194" s="39" t="n">
        <v>0.04</v>
      </c>
      <c r="X194" s="39" t="n">
        <v>0.038</v>
      </c>
      <c r="Y194" s="39" t="n">
        <v>0.038</v>
      </c>
      <c r="Z194" s="39" t="n">
        <v>0.038</v>
      </c>
      <c r="AA194" s="39" t="n">
        <v>0.035</v>
      </c>
      <c r="AB194" s="39" t="n">
        <v>0.035</v>
      </c>
      <c r="AC194" s="39" t="n">
        <v>0.035</v>
      </c>
      <c r="AD194" s="39" t="n">
        <v>0.033</v>
      </c>
      <c r="AM194" s="39" t="n">
        <v>0.033</v>
      </c>
      <c r="AN194" s="39" t="n">
        <v>0.032</v>
      </c>
      <c r="AO194" s="39" t="n">
        <v>0.03</v>
      </c>
    </row>
    <row r="195">
      <c r="C195" s="8" t="inlineStr">
        <is>
          <t>Provision for Credit Losses % of Rev</t>
        </is>
      </c>
      <c r="W195" s="39" t="n">
        <v>0.07000000000000001</v>
      </c>
      <c r="X195" s="39" t="n">
        <v>0.07000000000000001</v>
      </c>
      <c r="Y195" s="39" t="n">
        <v>0.068</v>
      </c>
      <c r="Z195" s="39" t="n">
        <v>0.068</v>
      </c>
      <c r="AA195" s="39" t="n">
        <v>0.065</v>
      </c>
      <c r="AB195" s="39" t="n">
        <v>0.065</v>
      </c>
      <c r="AC195" s="39" t="n">
        <v>0.063</v>
      </c>
      <c r="AD195" s="39" t="n">
        <v>0.063</v>
      </c>
      <c r="AM195" s="39" t="n">
        <v>0.063</v>
      </c>
      <c r="AN195" s="39" t="n">
        <v>0.06</v>
      </c>
      <c r="AO195" s="39" t="n">
        <v>0.058</v>
      </c>
    </row>
    <row r="196">
      <c r="C196" s="8" t="inlineStr">
        <is>
          <t>Other OpEx (income) % of Revenue</t>
        </is>
      </c>
      <c r="W196" s="39" t="n">
        <v>0.004</v>
      </c>
      <c r="X196" s="39" t="n">
        <v>0.004</v>
      </c>
      <c r="Y196" s="39" t="n">
        <v>0.004</v>
      </c>
      <c r="Z196" s="39" t="n">
        <v>0.004</v>
      </c>
      <c r="AA196" s="39" t="n">
        <v>0.004</v>
      </c>
      <c r="AB196" s="39" t="n">
        <v>0.004</v>
      </c>
      <c r="AC196" s="39" t="n">
        <v>0.004</v>
      </c>
      <c r="AD196" s="39" t="n">
        <v>0.004</v>
      </c>
      <c r="AM196" s="39" t="n">
        <v>0.004</v>
      </c>
      <c r="AN196" s="39" t="n">
        <v>0.004</v>
      </c>
      <c r="AO196" s="39" t="n">
        <v>0.004</v>
      </c>
    </row>
    <row r="197">
      <c r="C197" s="8" t="inlineStr">
        <is>
          <t>Interest Income % of Revenue</t>
        </is>
      </c>
      <c r="W197" s="39" t="n">
        <v>0.012</v>
      </c>
      <c r="X197" s="39" t="n">
        <v>0.012</v>
      </c>
      <c r="Y197" s="39" t="n">
        <v>0.011</v>
      </c>
      <c r="Z197" s="39" t="n">
        <v>0.01</v>
      </c>
      <c r="AA197" s="39" t="n">
        <v>0.01</v>
      </c>
      <c r="AB197" s="39" t="n">
        <v>0.01</v>
      </c>
      <c r="AC197" s="39" t="n">
        <v>0.008999999999999999</v>
      </c>
      <c r="AD197" s="39" t="n">
        <v>0.008999999999999999</v>
      </c>
      <c r="AM197" s="39" t="n">
        <v>0.01</v>
      </c>
      <c r="AN197" s="39" t="n">
        <v>0.008999999999999999</v>
      </c>
      <c r="AO197" s="39" t="n">
        <v>0.008999999999999999</v>
      </c>
    </row>
    <row r="198">
      <c r="C198" s="8" t="inlineStr">
        <is>
          <t>Interest Expense % of Revenue</t>
        </is>
      </c>
      <c r="W198" s="39" t="n">
        <v>-0.0004</v>
      </c>
      <c r="X198" s="39" t="n">
        <v>-0.0004</v>
      </c>
      <c r="Y198" s="39" t="n">
        <v>-0.0004</v>
      </c>
      <c r="Z198" s="39" t="n">
        <v>-0.0004</v>
      </c>
      <c r="AA198" s="39" t="n">
        <v>-0.0004</v>
      </c>
      <c r="AB198" s="39" t="n">
        <v>-0.0004</v>
      </c>
      <c r="AC198" s="39" t="n">
        <v>-0.0004</v>
      </c>
      <c r="AD198" s="39" t="n">
        <v>-0.0004</v>
      </c>
      <c r="AM198" s="39" t="n">
        <v>-0.0004</v>
      </c>
      <c r="AN198" s="39" t="n">
        <v>-0.0004</v>
      </c>
      <c r="AO198" s="39" t="n">
        <v>-0.0004</v>
      </c>
    </row>
    <row r="199">
      <c r="C199" s="8" t="inlineStr">
        <is>
          <t>Other Income/(Expense) % of Revenue</t>
        </is>
      </c>
      <c r="W199" s="39" t="n">
        <v>-0.001</v>
      </c>
      <c r="X199" s="39" t="n">
        <v>-0.001</v>
      </c>
      <c r="Y199" s="39" t="n">
        <v>-0.001</v>
      </c>
      <c r="Z199" s="39" t="n">
        <v>-0.001</v>
      </c>
      <c r="AA199" s="39" t="n">
        <v>-0.001</v>
      </c>
      <c r="AB199" s="39" t="n">
        <v>-0.001</v>
      </c>
      <c r="AC199" s="39" t="n">
        <v>-0.001</v>
      </c>
      <c r="AD199" s="39" t="n">
        <v>-0.001</v>
      </c>
      <c r="AM199" s="39" t="n">
        <v>-0.001</v>
      </c>
      <c r="AN199" s="39" t="n">
        <v>-0.001</v>
      </c>
      <c r="AO199" s="39" t="n">
        <v>-0.001</v>
      </c>
    </row>
    <row r="200">
      <c r="C200" s="8" t="inlineStr">
        <is>
          <t>Effective Tax Rate</t>
        </is>
      </c>
      <c r="W200" s="39" t="n">
        <v>0.33</v>
      </c>
      <c r="X200" s="39" t="n">
        <v>0.33</v>
      </c>
      <c r="Y200" s="39" t="n">
        <v>0.33</v>
      </c>
      <c r="Z200" s="39" t="n">
        <v>0.33</v>
      </c>
      <c r="AA200" s="39" t="n">
        <v>0.32</v>
      </c>
      <c r="AB200" s="39" t="n">
        <v>0.32</v>
      </c>
      <c r="AC200" s="39" t="n">
        <v>0.32</v>
      </c>
      <c r="AD200" s="39" t="n">
        <v>0.31</v>
      </c>
      <c r="AM200" s="39" t="n">
        <v>0.31</v>
      </c>
      <c r="AN200" s="39" t="n">
        <v>0.3</v>
      </c>
      <c r="AO200" s="39" t="n">
        <v>0.29</v>
      </c>
    </row>
    <row r="201">
      <c r="C201" s="8" t="inlineStr">
        <is>
          <t>NCI % of Net Income</t>
        </is>
      </c>
      <c r="W201" s="39" t="n">
        <v>0.02</v>
      </c>
      <c r="X201" s="39" t="n">
        <v>0.02</v>
      </c>
      <c r="Y201" s="39" t="n">
        <v>0.02</v>
      </c>
      <c r="Z201" s="39" t="n">
        <v>0.02</v>
      </c>
      <c r="AA201" s="39" t="n">
        <v>0.02</v>
      </c>
      <c r="AB201" s="39" t="n">
        <v>0.02</v>
      </c>
      <c r="AC201" s="39" t="n">
        <v>0.02</v>
      </c>
      <c r="AD201" s="39" t="n">
        <v>0.02</v>
      </c>
      <c r="AM201" s="39" t="n">
        <v>0.02</v>
      </c>
      <c r="AN201" s="39" t="n">
        <v>0.02</v>
      </c>
      <c r="AO201" s="39" t="n">
        <v>0.02</v>
      </c>
    </row>
    <row r="202">
      <c r="C202" s="8" t="inlineStr">
        <is>
          <t>Shares Outstanding QoQ growth</t>
        </is>
      </c>
      <c r="W202" s="39" t="n">
        <v>0.005</v>
      </c>
      <c r="X202" s="39" t="n">
        <v>0.005</v>
      </c>
      <c r="Y202" s="39" t="n">
        <v>0.005</v>
      </c>
      <c r="Z202" s="39" t="n">
        <v>0.005</v>
      </c>
      <c r="AA202" s="39" t="n">
        <v>0.005</v>
      </c>
      <c r="AB202" s="39" t="n">
        <v>0.005</v>
      </c>
      <c r="AC202" s="39" t="n">
        <v>0.005</v>
      </c>
      <c r="AD202" s="39" t="n">
        <v>0.005</v>
      </c>
      <c r="AM202" s="39" t="n">
        <v>0.02</v>
      </c>
      <c r="AN202" s="39" t="n">
        <v>0.018</v>
      </c>
      <c r="AO202" s="39" t="n">
        <v>0.015</v>
      </c>
    </row>
    <row r="203">
      <c r="C203" s="8" t="inlineStr">
        <is>
          <t>D&amp;A % of Revenue</t>
        </is>
      </c>
      <c r="W203" s="39" t="n">
        <v>0.018</v>
      </c>
      <c r="X203" s="39" t="n">
        <v>0.017</v>
      </c>
      <c r="Y203" s="39" t="n">
        <v>0.017</v>
      </c>
      <c r="Z203" s="39" t="n">
        <v>0.016</v>
      </c>
      <c r="AA203" s="39" t="n">
        <v>0.016</v>
      </c>
      <c r="AB203" s="39" t="n">
        <v>0.016</v>
      </c>
      <c r="AC203" s="39" t="n">
        <v>0.015</v>
      </c>
      <c r="AD203" s="39" t="n">
        <v>0.015</v>
      </c>
      <c r="AM203" s="39" t="n">
        <v>0.016</v>
      </c>
      <c r="AN203" s="39" t="n">
        <v>0.015</v>
      </c>
      <c r="AO203" s="39" t="n">
        <v>0.014</v>
      </c>
    </row>
    <row r="204">
      <c r="C204" s="8" t="inlineStr">
        <is>
          <t>SBC % of Revenue</t>
        </is>
      </c>
      <c r="W204" s="39" t="n">
        <v>0.03</v>
      </c>
      <c r="X204" s="39" t="n">
        <v>0.028</v>
      </c>
      <c r="Y204" s="39" t="n">
        <v>0.028</v>
      </c>
      <c r="Z204" s="39" t="n">
        <v>0.028</v>
      </c>
      <c r="AA204" s="39" t="n">
        <v>0.026</v>
      </c>
      <c r="AB204" s="39" t="n">
        <v>0.025</v>
      </c>
      <c r="AC204" s="39" t="n">
        <v>0.025</v>
      </c>
      <c r="AD204" s="39" t="n">
        <v>0.023</v>
      </c>
      <c r="AM204" s="39" t="n">
        <v>0.024</v>
      </c>
      <c r="AN204" s="39" t="n">
        <v>0.023</v>
      </c>
      <c r="AO204" s="39" t="n">
        <v>0.022</v>
      </c>
    </row>
    <row r="205">
      <c r="C205" s="8" t="inlineStr">
        <is>
          <t>Capex % of Revenue (negative)</t>
        </is>
      </c>
      <c r="W205" s="39" t="n">
        <v>-0.025</v>
      </c>
      <c r="X205" s="39" t="n">
        <v>-0.025</v>
      </c>
      <c r="Y205" s="39" t="n">
        <v>-0.025</v>
      </c>
      <c r="Z205" s="39" t="n">
        <v>-0.025</v>
      </c>
      <c r="AA205" s="39" t="n">
        <v>-0.025</v>
      </c>
      <c r="AB205" s="39" t="n">
        <v>-0.025</v>
      </c>
      <c r="AC205" s="39" t="n">
        <v>-0.025</v>
      </c>
      <c r="AD205" s="39" t="n">
        <v>-0.025</v>
      </c>
      <c r="AM205" s="39" t="n">
        <v>-0.025</v>
      </c>
      <c r="AN205" s="39" t="n">
        <v>-0.025</v>
      </c>
      <c r="AO205" s="39" t="n">
        <v>-0.025</v>
      </c>
    </row>
    <row r="206">
      <c r="C206" s="8" t="inlineStr">
        <is>
          <t>Loans Receivable QoQ growth</t>
        </is>
      </c>
      <c r="W206" s="39" t="n">
        <v>0.065</v>
      </c>
      <c r="X206" s="39" t="n">
        <v>0.06</v>
      </c>
      <c r="Y206" s="39" t="n">
        <v>0.055</v>
      </c>
      <c r="Z206" s="39" t="n">
        <v>0.03</v>
      </c>
      <c r="AA206" s="39" t="n">
        <v>0.055</v>
      </c>
      <c r="AB206" s="39" t="n">
        <v>0.05</v>
      </c>
      <c r="AC206" s="39" t="n">
        <v>0.05</v>
      </c>
      <c r="AD206" s="39" t="n">
        <v>0.03</v>
      </c>
      <c r="AM206" s="39" t="n">
        <v>0.18</v>
      </c>
      <c r="AN206" s="39" t="n">
        <v>0.15</v>
      </c>
      <c r="AO206" s="39" t="n">
        <v>0.13</v>
      </c>
    </row>
    <row r="207">
      <c r="C207" s="8" t="inlineStr">
        <is>
          <t>Other CL (deposits/escrow) QoQ growth</t>
        </is>
      </c>
      <c r="W207" s="39" t="n">
        <v>0.04</v>
      </c>
      <c r="X207" s="39" t="n">
        <v>0.04</v>
      </c>
      <c r="Y207" s="39" t="n">
        <v>0.04</v>
      </c>
      <c r="Z207" s="39" t="n">
        <v>0.025</v>
      </c>
      <c r="AA207" s="39" t="n">
        <v>0.04</v>
      </c>
      <c r="AB207" s="39" t="n">
        <v>0.035</v>
      </c>
      <c r="AC207" s="39" t="n">
        <v>0.035</v>
      </c>
      <c r="AD207" s="39" t="n">
        <v>0.025</v>
      </c>
      <c r="AM207" s="39" t="n">
        <v>0.15</v>
      </c>
      <c r="AN207" s="39" t="n">
        <v>0.13</v>
      </c>
      <c r="AO207" s="39" t="n">
        <v>0.12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AJ28"/>
  <sheetViews>
    <sheetView showGridLines="0" workbookViewId="0">
      <selection activeCell="A1" sqref="A1"/>
    </sheetView>
  </sheetViews>
  <sheetFormatPr baseColWidth="8" defaultRowHeight="15"/>
  <sheetData>
    <row r="2">
      <c r="B2" s="6" t="inlineStr">
        <is>
          <t>Sea Limited</t>
        </is>
      </c>
    </row>
    <row r="3">
      <c r="B3" s="8" t="inlineStr">
        <is>
          <t>As-reported subtotals (for reconciliation; NO formula here is editable)</t>
        </is>
      </c>
    </row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</row>
    <row r="9">
      <c r="B9" t="inlineStr">
        <is>
          <t>Revenue (Total)</t>
        </is>
      </c>
      <c r="G9" s="43" t="n">
        <v>2942.599</v>
      </c>
      <c r="H9" s="43" t="n">
        <v>3155.951</v>
      </c>
      <c r="I9" s="43" t="n">
        <v>3451.584</v>
      </c>
      <c r="J9" s="43" t="n">
        <v>3041.104</v>
      </c>
      <c r="K9" s="43" t="n">
        <v>3095.66</v>
      </c>
      <c r="L9" s="43" t="n">
        <v>3310.168</v>
      </c>
      <c r="M9" s="43" t="n">
        <v>3616.628</v>
      </c>
      <c r="N9" s="43" t="n">
        <v>3734.329</v>
      </c>
      <c r="O9" s="43" t="n">
        <v>3806.868</v>
      </c>
      <c r="P9" s="43" t="n">
        <v>4328.233</v>
      </c>
      <c r="Q9" s="43" t="n">
        <v>4950.436</v>
      </c>
      <c r="R9" s="43" t="n">
        <v>4841.1</v>
      </c>
      <c r="S9" s="43" t="n">
        <v>5259.477</v>
      </c>
      <c r="T9" s="43" t="n">
        <v>5986.024</v>
      </c>
      <c r="U9" s="43" t="n">
        <v>6851.868</v>
      </c>
      <c r="V9" s="43" t="n">
        <v>7097.489</v>
      </c>
      <c r="AF9" s="43" t="n">
        <v>9955.190000000001</v>
      </c>
      <c r="AG9" s="43" t="n">
        <v>12449.705</v>
      </c>
      <c r="AH9" s="43" t="n">
        <v>13063.56</v>
      </c>
      <c r="AI9" s="43" t="n">
        <v>16819.866</v>
      </c>
      <c r="AJ9" s="43" t="n">
        <v>22938.469</v>
      </c>
    </row>
    <row r="10">
      <c r="B10" t="inlineStr">
        <is>
          <t>Cost of Revenue</t>
        </is>
      </c>
      <c r="G10" s="43" t="n">
        <v>-1852.381</v>
      </c>
      <c r="H10" s="43" t="n">
        <v>-1928.233</v>
      </c>
      <c r="I10" s="43" t="n">
        <v>-1754.271</v>
      </c>
      <c r="J10" s="43" t="n">
        <v>-1624.414</v>
      </c>
      <c r="K10" s="43" t="n">
        <v>-1644.782</v>
      </c>
      <c r="L10" s="43" t="n">
        <v>-1868.876</v>
      </c>
      <c r="M10" s="43" t="n">
        <v>-2091.841</v>
      </c>
      <c r="N10" s="43" t="n">
        <v>-2180.579</v>
      </c>
      <c r="O10" s="43" t="n">
        <v>-2222.051</v>
      </c>
      <c r="P10" s="43" t="n">
        <v>-2467.172</v>
      </c>
      <c r="Q10" s="43" t="n">
        <v>-2744.976</v>
      </c>
      <c r="R10" s="43" t="n">
        <v>-2604.907</v>
      </c>
      <c r="S10" s="43" t="n">
        <v>-2849.667</v>
      </c>
      <c r="T10" s="43" t="n">
        <v>-3386.67</v>
      </c>
      <c r="U10" s="43" t="n">
        <v>-3853.488</v>
      </c>
      <c r="V10" s="43" t="n">
        <v>-3951.907</v>
      </c>
      <c r="AF10" s="43" t="n">
        <v>-6059.455</v>
      </c>
      <c r="AG10" s="43" t="n">
        <v>-7264.428</v>
      </c>
      <c r="AH10" s="43" t="n">
        <v>-7229.913</v>
      </c>
      <c r="AI10" s="43" t="n">
        <v>-9614.778</v>
      </c>
      <c r="AJ10" s="43" t="n">
        <v>-12694.732</v>
      </c>
    </row>
    <row r="11">
      <c r="B11" t="inlineStr">
        <is>
          <t>Gross Profit</t>
        </is>
      </c>
      <c r="G11" s="43" t="n">
        <v>1090.218</v>
      </c>
      <c r="H11" s="43" t="n">
        <v>1227.718</v>
      </c>
      <c r="I11" s="43" t="n">
        <v>1697.313</v>
      </c>
      <c r="J11" s="43" t="n">
        <v>1416.69</v>
      </c>
      <c r="K11" s="43" t="n">
        <v>1450.878</v>
      </c>
      <c r="L11" s="43" t="n">
        <v>1441.292</v>
      </c>
      <c r="M11" s="43" t="n">
        <v>1524.787</v>
      </c>
      <c r="N11" s="43" t="n">
        <v>1553.75</v>
      </c>
      <c r="O11" s="43" t="n">
        <v>1584.817</v>
      </c>
      <c r="P11" s="43" t="n">
        <v>1861.061</v>
      </c>
      <c r="Q11" s="43" t="n">
        <v>2205.46</v>
      </c>
      <c r="R11" s="43" t="n">
        <v>2236.193</v>
      </c>
      <c r="S11" s="43" t="n">
        <v>2409.81</v>
      </c>
      <c r="T11" s="43" t="n">
        <v>2599.354</v>
      </c>
      <c r="U11" s="43" t="n">
        <v>2998.38</v>
      </c>
      <c r="V11" s="43" t="n">
        <v>3145.582</v>
      </c>
      <c r="AF11" s="43" t="n">
        <v>3895.735</v>
      </c>
      <c r="AG11" s="43" t="n">
        <v>5185.277</v>
      </c>
      <c r="AH11" s="43" t="n">
        <v>5833.647</v>
      </c>
      <c r="AI11" s="43" t="n">
        <v>7205.088</v>
      </c>
      <c r="AJ11" s="43" t="n">
        <v>10243.737</v>
      </c>
    </row>
    <row r="12">
      <c r="B12" t="inlineStr">
        <is>
          <t>Total Operating Expenses</t>
        </is>
      </c>
      <c r="G12" s="43" t="n">
        <v>-1926.914</v>
      </c>
      <c r="H12" s="43" t="n">
        <v>-1723.362</v>
      </c>
      <c r="I12" s="43" t="n">
        <v>-1354.449</v>
      </c>
      <c r="J12" s="43" t="n">
        <v>-1291.466</v>
      </c>
      <c r="K12" s="43" t="n">
        <v>-1167.065</v>
      </c>
      <c r="L12" s="43" t="n">
        <v>-1569.032</v>
      </c>
      <c r="M12" s="43" t="n">
        <v>-1581.306</v>
      </c>
      <c r="N12" s="43" t="n">
        <v>-1482.658</v>
      </c>
      <c r="O12" s="43" t="n">
        <v>-1501.923</v>
      </c>
      <c r="P12" s="43" t="n">
        <v>-1658.646</v>
      </c>
      <c r="Q12" s="43" t="n">
        <v>-1899.709</v>
      </c>
      <c r="R12" s="43" t="n">
        <v>-1779.789</v>
      </c>
      <c r="S12" s="43" t="n">
        <v>-1922.091</v>
      </c>
      <c r="T12" s="43" t="n">
        <v>-2123.408</v>
      </c>
      <c r="U12" s="43" t="n">
        <v>-2433.143</v>
      </c>
      <c r="V12" s="43" t="n">
        <v>-2552.595</v>
      </c>
      <c r="AF12" s="43" t="n">
        <v>-5478.795</v>
      </c>
      <c r="AG12" s="43" t="n">
        <v>-6672.785</v>
      </c>
      <c r="AH12" s="43" t="n">
        <v>-5608.869</v>
      </c>
      <c r="AI12" s="43" t="n">
        <v>-6542.936</v>
      </c>
      <c r="AJ12" s="43" t="n">
        <v>-8258.431</v>
      </c>
    </row>
    <row r="13">
      <c r="B13" t="inlineStr">
        <is>
          <t>Operating Income</t>
        </is>
      </c>
      <c r="G13" s="43" t="n">
        <v>-836.696</v>
      </c>
      <c r="H13" s="43" t="n">
        <v>-495.644</v>
      </c>
      <c r="I13" s="43" t="n">
        <v>342.864</v>
      </c>
      <c r="J13" s="43" t="n">
        <v>125.224</v>
      </c>
      <c r="K13" s="43" t="n">
        <v>283.813</v>
      </c>
      <c r="L13" s="43" t="n">
        <v>-127.74</v>
      </c>
      <c r="M13" s="43" t="n">
        <v>-56.519</v>
      </c>
      <c r="N13" s="43" t="n">
        <v>71.092</v>
      </c>
      <c r="O13" s="43" t="n">
        <v>82.89400000000001</v>
      </c>
      <c r="P13" s="43" t="n">
        <v>202.415</v>
      </c>
      <c r="Q13" s="43" t="n">
        <v>305.751</v>
      </c>
      <c r="R13" s="43" t="n">
        <v>456.404</v>
      </c>
      <c r="S13" s="43" t="n">
        <v>487.719</v>
      </c>
      <c r="T13" s="43" t="n">
        <v>475.946</v>
      </c>
      <c r="U13" s="43" t="n">
        <v>565.237</v>
      </c>
      <c r="V13" s="43" t="n">
        <v>592.987</v>
      </c>
      <c r="AF13" s="43" t="n">
        <v>-1583.06</v>
      </c>
      <c r="AG13" s="43" t="n">
        <v>-1487.508</v>
      </c>
      <c r="AH13" s="43" t="n">
        <v>224.778</v>
      </c>
      <c r="AI13" s="43" t="n">
        <v>662.152</v>
      </c>
      <c r="AJ13" s="43" t="n">
        <v>1985.306</v>
      </c>
    </row>
    <row r="14">
      <c r="B14" t="inlineStr">
        <is>
          <t>Pretax Income</t>
        </is>
      </c>
      <c r="G14" s="43" t="n">
        <v>-866.428</v>
      </c>
      <c r="H14" s="43" t="n">
        <v>-503.996</v>
      </c>
      <c r="I14" s="43" t="n">
        <v>379.377</v>
      </c>
      <c r="J14" s="43" t="n">
        <v>149.19</v>
      </c>
      <c r="K14" s="43" t="n">
        <v>393.195</v>
      </c>
      <c r="L14" s="43" t="n">
        <v>-82.30200000000001</v>
      </c>
      <c r="M14" s="43" t="n">
        <v>-34.721</v>
      </c>
      <c r="N14" s="43" t="n">
        <v>55.76</v>
      </c>
      <c r="O14" s="43" t="n">
        <v>140.523</v>
      </c>
      <c r="P14" s="43" t="n">
        <v>245.922</v>
      </c>
      <c r="Q14" s="43" t="n">
        <v>326.79</v>
      </c>
      <c r="R14" s="43" t="n">
        <v>547.14</v>
      </c>
      <c r="S14" s="43" t="n">
        <v>558.26</v>
      </c>
      <c r="T14" s="43" t="n">
        <v>536.0839999999999</v>
      </c>
      <c r="U14" s="43" t="n">
        <v>620.491</v>
      </c>
      <c r="V14" s="43" t="n">
        <v>652.221</v>
      </c>
      <c r="AF14" s="43" t="n">
        <v>-1710.165</v>
      </c>
      <c r="AG14" s="43" t="n">
        <v>-1489.377</v>
      </c>
      <c r="AH14" s="43" t="n">
        <v>425.362</v>
      </c>
      <c r="AI14" s="43" t="n">
        <v>768.995</v>
      </c>
      <c r="AJ14" s="43" t="n">
        <v>2261.975</v>
      </c>
    </row>
    <row r="15">
      <c r="B15" t="inlineStr">
        <is>
          <t>Tax</t>
        </is>
      </c>
    </row>
    <row r="16">
      <c r="B16" t="inlineStr">
        <is>
          <t>Net Income</t>
        </is>
      </c>
      <c r="G16" s="43" t="n">
        <v>-931.199</v>
      </c>
      <c r="H16" s="43" t="n">
        <v>-569.275</v>
      </c>
      <c r="I16" s="43" t="n">
        <v>422.838</v>
      </c>
      <c r="J16" s="43" t="n">
        <v>87.292</v>
      </c>
      <c r="K16" s="43" t="n">
        <v>330.983</v>
      </c>
      <c r="L16" s="43" t="n">
        <v>-143.978</v>
      </c>
      <c r="M16" s="43" t="n">
        <v>-111.615</v>
      </c>
      <c r="N16" s="43" t="n">
        <v>-23</v>
      </c>
      <c r="O16" s="43" t="n">
        <v>79.911</v>
      </c>
      <c r="P16" s="43" t="n">
        <v>153.324</v>
      </c>
      <c r="Q16" s="43" t="n">
        <v>237.592</v>
      </c>
      <c r="R16" s="43" t="n">
        <v>410.825</v>
      </c>
      <c r="S16" s="43" t="n">
        <v>414.204</v>
      </c>
      <c r="T16" s="43" t="n">
        <v>374.988</v>
      </c>
      <c r="U16" s="43" t="n">
        <v>410.877</v>
      </c>
      <c r="V16" s="43" t="n">
        <v>438.222</v>
      </c>
      <c r="AF16" s="43" t="n">
        <v>-2043.03</v>
      </c>
      <c r="AG16" s="43" t="n">
        <v>-1657.772</v>
      </c>
      <c r="AH16" s="43" t="n">
        <v>162.682</v>
      </c>
      <c r="AI16" s="43" t="n">
        <v>447.827</v>
      </c>
      <c r="AJ16" s="43" t="n">
        <v>1610.894</v>
      </c>
    </row>
    <row r="17">
      <c r="B17" t="inlineStr">
        <is>
          <t>Net Income to SE</t>
        </is>
      </c>
      <c r="G17" s="43" t="n">
        <v>-933.111</v>
      </c>
      <c r="H17" s="43" t="n">
        <v>-565.299</v>
      </c>
      <c r="I17" s="43" t="n">
        <v>426.798</v>
      </c>
      <c r="J17" s="43" t="n">
        <v>88.075</v>
      </c>
      <c r="K17" s="43" t="n">
        <v>321.605</v>
      </c>
      <c r="L17" s="43" t="n">
        <v>-149.214</v>
      </c>
      <c r="M17" s="43" t="n">
        <v>-109.74</v>
      </c>
      <c r="N17" s="43" t="n">
        <v>-23.663</v>
      </c>
      <c r="O17" s="43" t="n">
        <v>81.864</v>
      </c>
      <c r="P17" s="43" t="n">
        <v>148.812</v>
      </c>
      <c r="Q17" s="43" t="n">
        <v>237.308</v>
      </c>
      <c r="R17" s="43" t="n">
        <v>403.05</v>
      </c>
      <c r="S17" s="43" t="n">
        <v>405.972</v>
      </c>
      <c r="T17" s="43" t="n">
        <v>372.028</v>
      </c>
      <c r="U17" s="43" t="n">
        <v>397.099</v>
      </c>
      <c r="V17" s="43" t="n">
        <v>427.937</v>
      </c>
      <c r="AF17" s="43" t="n">
        <v>-2046.759</v>
      </c>
      <c r="AG17" s="43" t="n">
        <v>-1651.421</v>
      </c>
      <c r="AH17" s="43" t="n">
        <v>150.726</v>
      </c>
      <c r="AI17" s="43" t="n">
        <v>444.321</v>
      </c>
      <c r="AJ17" s="43" t="n">
        <v>1578.149</v>
      </c>
    </row>
    <row r="18">
      <c r="B18" t="inlineStr">
        <is>
          <t>Total Current Assets</t>
        </is>
      </c>
      <c r="G18" s="43" t="n">
        <v>12972.111</v>
      </c>
      <c r="H18" s="43" t="n">
        <v>12577.864</v>
      </c>
      <c r="I18" s="43" t="n">
        <v>12688.012</v>
      </c>
      <c r="J18" s="43" t="n">
        <v>12440.328</v>
      </c>
      <c r="K18" s="43" t="n">
        <v>11475.827</v>
      </c>
      <c r="L18" s="43" t="n">
        <v>11973.946</v>
      </c>
      <c r="M18" s="43" t="n">
        <v>11773.934</v>
      </c>
      <c r="N18" s="43" t="n">
        <v>12381.271</v>
      </c>
      <c r="O18" s="43" t="n">
        <v>12880.739</v>
      </c>
      <c r="P18" s="43" t="n">
        <v>15554.195</v>
      </c>
      <c r="Q18" s="43" t="n">
        <v>16857.668</v>
      </c>
      <c r="R18" s="43" t="n">
        <v>17779.3</v>
      </c>
      <c r="S18" s="43" t="n">
        <v>19740.334</v>
      </c>
      <c r="T18" s="43" t="n">
        <v>21082.769</v>
      </c>
      <c r="U18" s="43" t="n">
        <v>23249.495</v>
      </c>
      <c r="V18" s="43" t="n">
        <v>23935.932</v>
      </c>
      <c r="AF18" s="43" t="n">
        <v>15135.397</v>
      </c>
      <c r="AG18" s="43" t="n">
        <v>12688.012</v>
      </c>
      <c r="AH18" s="43" t="n">
        <v>11773.934</v>
      </c>
      <c r="AI18" s="43" t="n">
        <v>16857.668</v>
      </c>
      <c r="AJ18" s="43" t="n">
        <v>23249.495</v>
      </c>
    </row>
    <row r="19">
      <c r="B19" t="inlineStr">
        <is>
          <t>Total Assets</t>
        </is>
      </c>
      <c r="G19" s="43" t="n">
        <v>17467.717</v>
      </c>
      <c r="H19" s="43" t="n">
        <v>17282.288</v>
      </c>
      <c r="I19" s="43" t="n">
        <v>17002.796</v>
      </c>
      <c r="J19" s="43" t="n">
        <v>17243.922</v>
      </c>
      <c r="K19" s="43" t="n">
        <v>17652.316</v>
      </c>
      <c r="L19" s="43" t="n">
        <v>18025.11</v>
      </c>
      <c r="M19" s="43" t="n">
        <v>18883.232</v>
      </c>
      <c r="N19" s="43" t="n">
        <v>19095.04</v>
      </c>
      <c r="O19" s="43" t="n">
        <v>19570.02</v>
      </c>
      <c r="P19" s="43" t="n">
        <v>21691.69</v>
      </c>
      <c r="Q19" s="43" t="n">
        <v>22625.469</v>
      </c>
      <c r="R19" s="43" t="n">
        <v>23843.073</v>
      </c>
      <c r="S19" s="43" t="n">
        <v>25440.41</v>
      </c>
      <c r="T19" s="43" t="n">
        <v>26751.302</v>
      </c>
      <c r="U19" s="43" t="n">
        <v>29370.979</v>
      </c>
      <c r="V19" s="43" t="n">
        <v>30590.229</v>
      </c>
      <c r="AF19" s="43" t="n">
        <v>18756.025</v>
      </c>
      <c r="AG19" s="43" t="n">
        <v>17002.796</v>
      </c>
      <c r="AH19" s="43" t="n">
        <v>18883.232</v>
      </c>
      <c r="AI19" s="43" t="n">
        <v>22625.469</v>
      </c>
      <c r="AJ19" s="43" t="n">
        <v>29370.979</v>
      </c>
    </row>
    <row r="20">
      <c r="B20" t="inlineStr">
        <is>
          <t>Total Current Liabilities</t>
        </is>
      </c>
      <c r="G20" s="43" t="n">
        <v>6739.794</v>
      </c>
      <c r="H20" s="43" t="n">
        <v>7051.355</v>
      </c>
      <c r="I20" s="43" t="n">
        <v>6935.692</v>
      </c>
      <c r="J20" s="43" t="n">
        <v>6660.22</v>
      </c>
      <c r="K20" s="43" t="n">
        <v>6575.723</v>
      </c>
      <c r="L20" s="43" t="n">
        <v>7030.823</v>
      </c>
      <c r="M20" s="43" t="n">
        <v>8168.941</v>
      </c>
      <c r="N20" s="43" t="n">
        <v>8487.205</v>
      </c>
      <c r="O20" s="43" t="n">
        <v>8617.171</v>
      </c>
      <c r="P20" s="43" t="n">
        <v>9589.419</v>
      </c>
      <c r="Q20" s="43" t="n">
        <v>11296.152</v>
      </c>
      <c r="R20" s="43" t="n">
        <v>11801.267</v>
      </c>
      <c r="S20" s="43" t="n">
        <v>12730.163</v>
      </c>
      <c r="T20" s="43" t="n">
        <v>14691.059</v>
      </c>
      <c r="U20" s="43" t="n">
        <v>14680.55</v>
      </c>
      <c r="V20" s="43" t="n">
        <v>15169.013</v>
      </c>
      <c r="AF20" s="43" t="n">
        <v>7176.436</v>
      </c>
      <c r="AG20" s="43" t="n">
        <v>6935.692</v>
      </c>
      <c r="AH20" s="43" t="n">
        <v>8168.941</v>
      </c>
      <c r="AI20" s="43" t="n">
        <v>11296.152</v>
      </c>
      <c r="AJ20" s="43" t="n">
        <v>14680.55</v>
      </c>
    </row>
    <row r="21">
      <c r="B21" t="inlineStr">
        <is>
          <t>Total Liabilities</t>
        </is>
      </c>
      <c r="G21" s="43" t="n">
        <v>12032.934</v>
      </c>
      <c r="H21" s="43" t="n">
        <v>12326.153</v>
      </c>
      <c r="I21" s="43" t="n">
        <v>11191.972</v>
      </c>
      <c r="J21" s="43" t="n">
        <v>11052.259</v>
      </c>
      <c r="K21" s="43" t="n">
        <v>11032.079</v>
      </c>
      <c r="L21" s="43" t="n">
        <v>11447.066</v>
      </c>
      <c r="M21" s="43" t="n">
        <v>12185.647</v>
      </c>
      <c r="N21" s="43" t="n">
        <v>12326.138</v>
      </c>
      <c r="O21" s="43" t="n">
        <v>12603.743</v>
      </c>
      <c r="P21" s="43" t="n">
        <v>13663.111</v>
      </c>
      <c r="Q21" s="43" t="n">
        <v>14147.893</v>
      </c>
      <c r="R21" s="43" t="n">
        <v>14768.732</v>
      </c>
      <c r="S21" s="43" t="n">
        <v>15656.507</v>
      </c>
      <c r="T21" s="43" t="n">
        <v>16447.493</v>
      </c>
      <c r="U21" s="43" t="n">
        <v>16722.651</v>
      </c>
      <c r="V21" s="43" t="n">
        <v>17608.848</v>
      </c>
      <c r="AF21" s="43" t="n">
        <v>11331.616</v>
      </c>
      <c r="AG21" s="43" t="n">
        <v>11191.972</v>
      </c>
      <c r="AH21" s="43" t="n">
        <v>12185.647</v>
      </c>
      <c r="AI21" s="43" t="n">
        <v>14147.893</v>
      </c>
      <c r="AJ21" s="43" t="n">
        <v>16722.651</v>
      </c>
    </row>
    <row r="22">
      <c r="B22" t="inlineStr">
        <is>
          <t>Total SE Equity</t>
        </is>
      </c>
      <c r="G22" s="43" t="n">
        <v>5373.224</v>
      </c>
      <c r="H22" s="43" t="n">
        <v>4897.211</v>
      </c>
      <c r="I22" s="43" t="n">
        <v>5715.705</v>
      </c>
      <c r="J22" s="43" t="n">
        <v>6093.291</v>
      </c>
      <c r="K22" s="43" t="n">
        <v>6511.528</v>
      </c>
      <c r="L22" s="43" t="n">
        <v>6467.325</v>
      </c>
      <c r="M22" s="43" t="n">
        <v>6593.83</v>
      </c>
      <c r="N22" s="43" t="n">
        <v>6667.078</v>
      </c>
      <c r="O22" s="43" t="n">
        <v>6867.278</v>
      </c>
      <c r="P22" s="43" t="n">
        <v>7916.407</v>
      </c>
      <c r="Q22" s="43" t="n">
        <v>8372.334999999999</v>
      </c>
      <c r="R22" s="43" t="n">
        <v>8963.418</v>
      </c>
      <c r="S22" s="43" t="n">
        <v>9676.846</v>
      </c>
      <c r="T22" s="43" t="n">
        <v>10195.716</v>
      </c>
      <c r="U22" s="43" t="n">
        <v>12526.503</v>
      </c>
      <c r="V22" s="43" t="n">
        <v>12853.167</v>
      </c>
      <c r="AF22" s="43" t="n">
        <v>7398.697</v>
      </c>
      <c r="AG22" s="43" t="n">
        <v>5715.705</v>
      </c>
      <c r="AH22" s="43" t="n">
        <v>6593.83</v>
      </c>
      <c r="AI22" s="43" t="n">
        <v>8372.334999999999</v>
      </c>
      <c r="AJ22" s="43" t="n">
        <v>12526.503</v>
      </c>
    </row>
    <row r="23">
      <c r="B23" t="inlineStr">
        <is>
          <t>Total Equity</t>
        </is>
      </c>
      <c r="G23" s="43" t="n">
        <v>5434.783</v>
      </c>
      <c r="H23" s="43" t="n">
        <v>4956.135</v>
      </c>
      <c r="I23" s="43" t="n">
        <v>5810.824</v>
      </c>
      <c r="J23" s="43" t="n">
        <v>6191.663</v>
      </c>
      <c r="K23" s="43" t="n">
        <v>6620.237</v>
      </c>
      <c r="L23" s="43" t="n">
        <v>6578.044</v>
      </c>
      <c r="M23" s="43" t="n">
        <v>6697.585</v>
      </c>
      <c r="N23" s="43" t="n">
        <v>6768.902</v>
      </c>
      <c r="O23" s="43" t="n">
        <v>6966.277</v>
      </c>
      <c r="P23" s="43" t="n">
        <v>8028.579</v>
      </c>
      <c r="Q23" s="43" t="n">
        <v>8477.575999999999</v>
      </c>
      <c r="R23" s="43" t="n">
        <v>9074.341</v>
      </c>
      <c r="S23" s="43" t="n">
        <v>9783.903</v>
      </c>
      <c r="T23" s="43" t="n">
        <v>10303.809</v>
      </c>
      <c r="U23" s="43" t="n">
        <v>12648.328</v>
      </c>
      <c r="V23" s="43" t="n">
        <v>12981.381</v>
      </c>
      <c r="AF23" s="43" t="n">
        <v>7424.409</v>
      </c>
      <c r="AG23" s="43" t="n">
        <v>5810.824</v>
      </c>
      <c r="AH23" s="43" t="n">
        <v>6697.585</v>
      </c>
      <c r="AI23" s="43" t="n">
        <v>8477.575999999999</v>
      </c>
      <c r="AJ23" s="43" t="n">
        <v>12648.328</v>
      </c>
    </row>
    <row r="24">
      <c r="B24" t="inlineStr">
        <is>
          <t>Total L&amp;E</t>
        </is>
      </c>
      <c r="G24" s="43" t="n">
        <v>17467.717</v>
      </c>
      <c r="H24" s="43" t="n">
        <v>17282.288</v>
      </c>
      <c r="I24" s="43" t="n">
        <v>17002.796</v>
      </c>
      <c r="J24" s="43" t="n">
        <v>17243.922</v>
      </c>
      <c r="K24" s="43" t="n">
        <v>17652.316</v>
      </c>
      <c r="L24" s="43" t="n">
        <v>18025.11</v>
      </c>
      <c r="M24" s="43" t="n">
        <v>18883.232</v>
      </c>
      <c r="N24" s="43" t="n">
        <v>19095.04</v>
      </c>
      <c r="O24" s="43" t="n">
        <v>19570.02</v>
      </c>
      <c r="P24" s="43" t="n">
        <v>21691.69</v>
      </c>
      <c r="Q24" s="43" t="n">
        <v>22625.469</v>
      </c>
      <c r="R24" s="43" t="n">
        <v>23843.073</v>
      </c>
      <c r="S24" s="43" t="n">
        <v>25440.41</v>
      </c>
      <c r="T24" s="43" t="n">
        <v>26751.302</v>
      </c>
      <c r="U24" s="43" t="n">
        <v>29370.979</v>
      </c>
      <c r="V24" s="43" t="n">
        <v>30590.229</v>
      </c>
      <c r="AF24" s="43" t="n">
        <v>18756.025</v>
      </c>
      <c r="AG24" s="43" t="n">
        <v>17002.796</v>
      </c>
      <c r="AH24" s="43" t="n">
        <v>18883.232</v>
      </c>
      <c r="AI24" s="43" t="n">
        <v>22625.469</v>
      </c>
      <c r="AJ24" s="43" t="n">
        <v>29370.979</v>
      </c>
    </row>
    <row r="25">
      <c r="B25" t="inlineStr">
        <is>
          <t>CFO</t>
        </is>
      </c>
      <c r="G25" s="43" t="n">
        <v>-485.47</v>
      </c>
      <c r="H25" s="43" t="n">
        <v>-166.262</v>
      </c>
      <c r="I25" s="43" t="n">
        <v>319.691</v>
      </c>
      <c r="J25" s="43" t="n">
        <v>605.5359999999999</v>
      </c>
      <c r="K25" s="43" t="n">
        <v>595.48</v>
      </c>
      <c r="L25" s="43" t="n">
        <v>599.8390000000001</v>
      </c>
      <c r="M25" s="43" t="n">
        <v>278.833</v>
      </c>
      <c r="N25" s="43" t="n">
        <v>468.494</v>
      </c>
      <c r="O25" s="43" t="n">
        <v>617.8680000000001</v>
      </c>
      <c r="P25" s="43" t="n">
        <v>1170.076</v>
      </c>
      <c r="Q25" s="43" t="n">
        <v>1020.982</v>
      </c>
      <c r="R25" s="43" t="n">
        <v>756.931</v>
      </c>
      <c r="S25" s="43" t="n">
        <v>1615.735</v>
      </c>
      <c r="T25" s="43" t="n">
        <v>1175.447</v>
      </c>
      <c r="U25" s="43" t="n">
        <v>1476.41</v>
      </c>
      <c r="V25" s="43" t="n">
        <v>1057.905</v>
      </c>
      <c r="AF25" s="43" t="n">
        <v>208.649</v>
      </c>
      <c r="AG25" s="43" t="n">
        <v>-1055.692</v>
      </c>
      <c r="AH25" s="43" t="n">
        <v>2079.688</v>
      </c>
      <c r="AI25" s="43" t="n">
        <v>3277.42</v>
      </c>
      <c r="AJ25" s="43" t="n">
        <v>5024.523</v>
      </c>
    </row>
    <row r="26">
      <c r="B26" t="inlineStr">
        <is>
          <t>CFI</t>
        </is>
      </c>
      <c r="G26" s="43" t="n">
        <v>-947.52</v>
      </c>
      <c r="H26" s="43" t="n">
        <v>-402.128</v>
      </c>
      <c r="I26" s="43" t="n">
        <v>51.522</v>
      </c>
      <c r="J26" s="43" t="n">
        <v>-673.772</v>
      </c>
      <c r="K26" s="43" t="n">
        <v>-3193.868</v>
      </c>
      <c r="L26" s="43" t="n">
        <v>-888.268</v>
      </c>
      <c r="M26" s="43" t="n">
        <v>-1048.554</v>
      </c>
      <c r="N26" s="43" t="n">
        <v>-853.7859999999999</v>
      </c>
      <c r="O26" s="43" t="n">
        <v>-709.922</v>
      </c>
      <c r="P26" s="43" t="n">
        <v>-1716.072</v>
      </c>
      <c r="Q26" s="43" t="n">
        <v>-1761.066</v>
      </c>
      <c r="R26" s="43" t="n">
        <v>-1114.732</v>
      </c>
      <c r="S26" s="43" t="n">
        <v>-1517.47</v>
      </c>
      <c r="T26" s="43" t="n">
        <v>-622.86</v>
      </c>
      <c r="U26" s="43" t="n">
        <v>-1153.606</v>
      </c>
      <c r="V26" s="43" t="n">
        <v>-1603.988</v>
      </c>
      <c r="AF26" s="43" t="n">
        <v>-3767.273</v>
      </c>
      <c r="AG26" s="43" t="n">
        <v>-2428.809</v>
      </c>
      <c r="AH26" s="43" t="n">
        <v>-5804.462</v>
      </c>
      <c r="AI26" s="43" t="n">
        <v>-5040.846</v>
      </c>
      <c r="AJ26" s="43" t="n">
        <v>-4408.668</v>
      </c>
    </row>
    <row r="27">
      <c r="B27" t="inlineStr">
        <is>
          <t>CFF</t>
        </is>
      </c>
      <c r="G27" s="43" t="n">
        <v>297.556</v>
      </c>
      <c r="H27" s="43" t="n">
        <v>474.03</v>
      </c>
      <c r="I27" s="43" t="n">
        <v>-513.711</v>
      </c>
      <c r="J27" s="43" t="n">
        <v>59.214</v>
      </c>
      <c r="K27" s="43" t="n">
        <v>-1.071</v>
      </c>
      <c r="L27" s="43" t="n">
        <v>124.483</v>
      </c>
      <c r="M27" s="43" t="n">
        <v>183.385</v>
      </c>
      <c r="N27" s="43" t="n">
        <v>183.831</v>
      </c>
      <c r="O27" s="43" t="n">
        <v>242.607</v>
      </c>
      <c r="P27" s="43" t="n">
        <v>557.845</v>
      </c>
      <c r="Q27" s="43" t="n">
        <v>700.21</v>
      </c>
      <c r="R27" s="43" t="n">
        <v>274.387</v>
      </c>
      <c r="S27" s="43" t="n">
        <v>54.229</v>
      </c>
      <c r="T27" s="43" t="n">
        <v>288.944</v>
      </c>
      <c r="U27" s="43" t="n">
        <v>1005.623</v>
      </c>
      <c r="V27" s="43" t="n">
        <v>479.945</v>
      </c>
      <c r="AF27" s="43" t="n">
        <v>7401.589</v>
      </c>
      <c r="AG27" s="43" t="n">
        <v>400.256</v>
      </c>
      <c r="AH27" s="43" t="n">
        <v>366.011</v>
      </c>
      <c r="AI27" s="43" t="n">
        <v>1684.493</v>
      </c>
      <c r="AJ27" s="43" t="n">
        <v>1623.183</v>
      </c>
    </row>
    <row r="28">
      <c r="B28" t="inlineStr">
        <is>
          <t>Net Change in Cash</t>
        </is>
      </c>
      <c r="G28" s="43" t="n">
        <v>-1255.117</v>
      </c>
      <c r="H28" s="43" t="n">
        <v>-219.249</v>
      </c>
      <c r="I28" s="43" t="n">
        <v>-33.386</v>
      </c>
      <c r="J28" s="43" t="n">
        <v>40.486</v>
      </c>
      <c r="K28" s="43" t="n">
        <v>-2671.081</v>
      </c>
      <c r="L28" s="43" t="n">
        <v>-218.113</v>
      </c>
      <c r="M28" s="43" t="n">
        <v>-518.019</v>
      </c>
      <c r="N28" s="43" t="n">
        <v>-274.28</v>
      </c>
      <c r="O28" s="43" t="n">
        <v>105.736</v>
      </c>
      <c r="P28" s="43" t="n">
        <v>191.139</v>
      </c>
      <c r="Q28" s="43" t="n">
        <v>-184.667</v>
      </c>
      <c r="R28" s="43" t="n">
        <v>-65.589</v>
      </c>
      <c r="S28" s="43" t="n">
        <v>258.513</v>
      </c>
      <c r="T28" s="43" t="n">
        <v>792.3200000000001</v>
      </c>
      <c r="U28" s="43" t="n">
        <v>1352.638</v>
      </c>
      <c r="V28" s="43" t="n">
        <v>-120.375</v>
      </c>
      <c r="AF28" s="43" t="n">
        <v>3784.747</v>
      </c>
      <c r="AG28" s="43" t="n">
        <v>-3227.756</v>
      </c>
      <c r="AH28" s="43" t="n">
        <v>-3366.727</v>
      </c>
      <c r="AI28" s="43" t="n">
        <v>-162.072</v>
      </c>
      <c r="AJ28" s="43" t="n">
        <v>2337.882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sheetData>
    <row r="3">
      <c r="A3" s="1" t="inlineStr">
        <is>
          <t>X</t>
        </is>
      </c>
      <c r="B3" s="2" t="inlineStr">
        <is>
          <t>Company Name</t>
        </is>
      </c>
      <c r="F3" t="inlineStr">
        <is>
          <t>Sea Limited</t>
        </is>
      </c>
    </row>
    <row r="5">
      <c r="B5" s="2" t="inlineStr">
        <is>
          <t>Sub-header</t>
        </is>
      </c>
      <c r="F5" t="inlineStr">
        <is>
          <t>Dollars in millions, except per share</t>
        </is>
      </c>
    </row>
    <row r="7">
      <c r="B7" s="2" t="inlineStr">
        <is>
          <t>Last Fiscal Year End</t>
        </is>
      </c>
      <c r="F7" s="3" t="n">
        <v>46022</v>
      </c>
    </row>
    <row r="9">
      <c r="B9" s="2" t="inlineStr">
        <is>
          <t>Today</t>
        </is>
      </c>
      <c r="F9" s="3" t="n">
        <v>46162</v>
      </c>
    </row>
    <row r="10">
      <c r="B10" s="2" t="n"/>
      <c r="F10" s="4" t="n"/>
    </row>
    <row r="12">
      <c r="B12" s="2" t="inlineStr">
        <is>
          <t>Minimum Cash (% of revenue)</t>
        </is>
      </c>
      <c r="F12" s="26" t="n">
        <v>0.1</v>
      </c>
    </row>
    <row r="14">
      <c r="A14" s="1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2026-05-21T05:45:19Z</dcterms:created>
  <dcterms:modified xmlns:dcterms="http://purl.org/dc/terms/" xmlns:xsi="http://www.w3.org/2001/XMLSchema-instance" xsi:type="dcterms:W3CDTF">2026-05-25T18:04:43Z</dcterms:modified>
</cp:coreProperties>
</file>