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0_);(#,##0.000)"/>
    <numFmt numFmtId="165" formatCode="&quot;$&quot;#,##0.000_);(&quot;$&quot;#,##0.000)"/>
    <numFmt numFmtId="166" formatCode="#,##0.0%_);(#,##0.0%)"/>
    <numFmt numFmtId="167" formatCode="0.00&quot;x&quot;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b val="1"/>
      <color rgb="003366FF"/>
      <sz val="10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8" fillId="2" borderId="0" applyAlignment="1" pivotButton="0" quotePrefix="0" xfId="0">
      <alignment horizontal="centerContinuous"/>
    </xf>
    <xf numFmtId="5" fontId="10" fillId="0" borderId="1" pivotButton="0" quotePrefix="0" xfId="0"/>
    <xf numFmtId="164" fontId="11" fillId="0" borderId="0" pivotButton="0" quotePrefix="0" xfId="0"/>
    <xf numFmtId="0" fontId="5" fillId="0" borderId="0" pivotButton="0" quotePrefix="0" xfId="0"/>
    <xf numFmtId="5" fontId="9" fillId="0" borderId="0" pivotButton="0" quotePrefix="0" xfId="0"/>
    <xf numFmtId="5" fontId="2" fillId="0" borderId="1" pivotButton="0" quotePrefix="0" xfId="0"/>
    <xf numFmtId="165" fontId="9" fillId="0" borderId="0" pivotButton="0" quotePrefix="0" xfId="0"/>
    <xf numFmtId="37" fontId="9" fillId="0" borderId="0" pivotButton="0" quotePrefix="0" xfId="0"/>
    <xf numFmtId="166" fontId="5" fillId="0" borderId="0" pivotButton="0" quotePrefix="0" xfId="0"/>
    <xf numFmtId="0" fontId="8" fillId="3" borderId="0" applyAlignment="1" pivotButton="0" quotePrefix="0" xfId="0">
      <alignment horizontal="centerContinuous"/>
    </xf>
    <xf numFmtId="164" fontId="2" fillId="0" borderId="1" pivotButton="0" quotePrefix="0" xfId="0"/>
    <xf numFmtId="167" fontId="5" fillId="0" borderId="0" pivotButton="0" quotePrefix="0" xfId="0"/>
    <xf numFmtId="5" fontId="5" fillId="0" borderId="0" pivotButton="0" quotePrefix="0" xfId="0"/>
    <xf numFmtId="0" fontId="8" fillId="4" borderId="0" applyAlignment="1" pivotButton="0" quotePrefix="0" xfId="0">
      <alignment horizontal="centerContinuous"/>
    </xf>
    <xf numFmtId="5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6" fontId="0" fillId="0" borderId="0" pivotButton="0" quotePrefix="0" xfId="0"/>
    <xf numFmtId="5" fontId="2" fillId="0" borderId="1" applyAlignment="1" pivotButton="0" quotePrefix="0" xfId="0">
      <alignment horizontal="right"/>
    </xf>
    <xf numFmtId="164" fontId="11" fillId="0" borderId="0" pivotButton="0" quotePrefix="0" xfId="0"/>
    <xf numFmtId="5" fontId="5" fillId="0" borderId="0" applyAlignment="1" pivotButton="0" quotePrefix="0" xfId="0">
      <alignment horizontal="right"/>
    </xf>
    <xf numFmtId="37" fontId="5" fillId="0" borderId="0" applyAlignment="1" pivotButton="0" quotePrefix="0" xfId="0">
      <alignment horizontal="right"/>
    </xf>
    <xf numFmtId="165" fontId="9" fillId="0" borderId="0" pivotButton="0" quotePrefix="0" xfId="0"/>
    <xf numFmtId="165" fontId="5" fillId="0" borderId="0" applyAlignment="1" pivotButton="0" quotePrefix="0" xfId="0">
      <alignment horizontal="right"/>
    </xf>
    <xf numFmtId="166" fontId="5" fillId="0" borderId="0" pivotButton="0" quotePrefix="0" xfId="0"/>
    <xf numFmtId="166" fontId="5" fillId="0" borderId="0" applyAlignment="1" pivotButton="0" quotePrefix="0" xfId="0">
      <alignment horizontal="right"/>
    </xf>
    <xf numFmtId="166" fontId="9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7" fontId="5" fillId="0" borderId="0" pivotButton="0" quotePrefix="0" xfId="0"/>
    <xf numFmtId="167" fontId="5" fillId="0" borderId="0" applyAlignment="1" pivotButton="0" quotePrefix="0" xfId="0">
      <alignment horizontal="right"/>
    </xf>
    <xf numFmtId="37" fontId="9" fillId="0" borderId="0" applyAlignment="1" pivotButton="0" quotePrefix="0" xfId="0">
      <alignment horizontal="right"/>
    </xf>
    <xf numFmtId="5" fontId="9" fillId="0" borderId="0" applyAlignment="1" pivotButton="0" quotePrefix="0" xfId="0">
      <alignment horizontal="right"/>
    </xf>
    <xf numFmtId="164" fontId="5" fillId="0" borderId="0" applyAlignment="1" pivotButton="0" quotePrefix="0" xfId="0">
      <alignment horizontal="right"/>
    </xf>
    <xf numFmtId="164" fontId="11" fillId="0" borderId="0" applyAlignment="1" pivotButton="0" quotePrefix="0" xfId="0">
      <alignment horizontal="right"/>
    </xf>
    <xf numFmtId="166" fontId="0" fillId="0" borderId="0" pivotButton="0" quotePrefix="0" xfId="0"/>
    <xf numFmtId="0" fontId="8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R223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3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3" customWidth="1" min="42" max="42"/>
    <col width="11" customWidth="1" min="43" max="43"/>
    <col width="11" customWidth="1" min="44" max="44"/>
  </cols>
  <sheetData>
    <row r="1">
      <c r="B1" s="1" t="inlineStr">
        <is>
          <t>NVIDIA Corporation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NVDA  |  FYE: Last Sunday of January</t>
        </is>
      </c>
    </row>
    <row r="4">
      <c r="G4" s="4" t="n">
        <v>44773</v>
      </c>
      <c r="H4" s="4" t="n">
        <v>44864</v>
      </c>
      <c r="I4" s="4" t="n">
        <v>44955</v>
      </c>
      <c r="J4" s="4" t="n">
        <v>45046</v>
      </c>
      <c r="K4" s="4" t="n">
        <v>45137</v>
      </c>
      <c r="L4" s="4" t="n">
        <v>45228</v>
      </c>
      <c r="M4" s="4" t="n">
        <v>45319</v>
      </c>
      <c r="N4" s="4" t="n">
        <v>45410</v>
      </c>
      <c r="O4" s="4" t="n">
        <v>45501</v>
      </c>
      <c r="P4" s="4" t="n">
        <v>45592</v>
      </c>
      <c r="Q4" s="4" t="n">
        <v>45683</v>
      </c>
      <c r="R4" s="4" t="n">
        <v>45774</v>
      </c>
      <c r="S4" s="4" t="n">
        <v>45865</v>
      </c>
      <c r="T4" s="4" t="n">
        <v>45956</v>
      </c>
      <c r="U4" s="4" t="n">
        <v>46047</v>
      </c>
      <c r="V4" s="4" t="n">
        <v>46139</v>
      </c>
      <c r="W4" s="4" t="n">
        <v>46229</v>
      </c>
      <c r="X4" s="4" t="n">
        <v>46320</v>
      </c>
      <c r="Y4" s="4" t="n">
        <v>46418</v>
      </c>
      <c r="Z4" s="4" t="n">
        <v>46509</v>
      </c>
      <c r="AA4" s="4" t="n">
        <v>46600</v>
      </c>
      <c r="AB4" s="4" t="n">
        <v>46691</v>
      </c>
      <c r="AC4" s="4" t="n">
        <v>46782</v>
      </c>
      <c r="AD4" s="4" t="n">
        <v>46873</v>
      </c>
      <c r="AF4" s="4" t="n">
        <v>44591</v>
      </c>
      <c r="AG4" s="4" t="n">
        <v>44955</v>
      </c>
      <c r="AH4" s="4" t="n">
        <v>45319</v>
      </c>
      <c r="AI4" s="4" t="n">
        <v>45683</v>
      </c>
      <c r="AJ4" s="4" t="n">
        <v>46047</v>
      </c>
      <c r="AK4" s="4" t="n">
        <v>46418</v>
      </c>
      <c r="AL4" s="4" t="n">
        <v>46782</v>
      </c>
      <c r="AM4" s="4" t="n">
        <v>47146</v>
      </c>
      <c r="AN4" s="4" t="n">
        <v>47510</v>
      </c>
      <c r="AO4" s="4" t="n">
        <v>47874</v>
      </c>
    </row>
    <row r="5">
      <c r="G5" s="5" t="inlineStr">
        <is>
          <t>Q2'23</t>
        </is>
      </c>
      <c r="H5" s="5" t="inlineStr">
        <is>
          <t>Q3'23</t>
        </is>
      </c>
      <c r="I5" s="5" t="inlineStr">
        <is>
          <t>Q4'23</t>
        </is>
      </c>
      <c r="J5" s="5" t="inlineStr">
        <is>
          <t>Q1'24</t>
        </is>
      </c>
      <c r="K5" s="5" t="inlineStr">
        <is>
          <t>Q2'24</t>
        </is>
      </c>
      <c r="L5" s="5" t="inlineStr">
        <is>
          <t>Q3'24</t>
        </is>
      </c>
      <c r="M5" s="5" t="inlineStr">
        <is>
          <t>Q4'24</t>
        </is>
      </c>
      <c r="N5" s="5" t="inlineStr">
        <is>
          <t>Q1'25</t>
        </is>
      </c>
      <c r="O5" s="5" t="inlineStr">
        <is>
          <t>Q2'25</t>
        </is>
      </c>
      <c r="P5" s="5" t="inlineStr">
        <is>
          <t>Q3'25</t>
        </is>
      </c>
      <c r="Q5" s="5" t="inlineStr">
        <is>
          <t>Q4'25</t>
        </is>
      </c>
      <c r="R5" s="5" t="inlineStr">
        <is>
          <t>Q1'26</t>
        </is>
      </c>
      <c r="S5" s="5" t="inlineStr">
        <is>
          <t>Q2'26</t>
        </is>
      </c>
      <c r="T5" s="5" t="inlineStr">
        <is>
          <t>Q3'26</t>
        </is>
      </c>
      <c r="U5" s="5" t="inlineStr">
        <is>
          <t>Q4'26</t>
        </is>
      </c>
      <c r="V5" s="5" t="inlineStr">
        <is>
          <t>Q1'27</t>
        </is>
      </c>
      <c r="W5" s="5" t="inlineStr">
        <is>
          <t>Q2'27E</t>
        </is>
      </c>
      <c r="X5" s="5" t="inlineStr">
        <is>
          <t>Q3'27E</t>
        </is>
      </c>
      <c r="Y5" s="5" t="inlineStr">
        <is>
          <t>Q4'27E</t>
        </is>
      </c>
      <c r="Z5" s="5" t="inlineStr">
        <is>
          <t>Q1'28E</t>
        </is>
      </c>
      <c r="AA5" s="5" t="inlineStr">
        <is>
          <t>Q2'28E</t>
        </is>
      </c>
      <c r="AB5" s="5" t="inlineStr">
        <is>
          <t>Q3'28E</t>
        </is>
      </c>
      <c r="AC5" s="5" t="inlineStr">
        <is>
          <t>Q4'28E</t>
        </is>
      </c>
      <c r="AD5" s="5" t="inlineStr">
        <is>
          <t>Q1'29E</t>
        </is>
      </c>
      <c r="AF5" s="5" t="inlineStr">
        <is>
          <t>FY2022</t>
        </is>
      </c>
      <c r="AG5" s="5" t="inlineStr">
        <is>
          <t>FY2023</t>
        </is>
      </c>
      <c r="AH5" s="5" t="inlineStr">
        <is>
          <t>FY2024</t>
        </is>
      </c>
      <c r="AI5" s="5" t="inlineStr">
        <is>
          <t>FY2025</t>
        </is>
      </c>
      <c r="AJ5" s="5" t="inlineStr">
        <is>
          <t>FY2026</t>
        </is>
      </c>
      <c r="AK5" s="5" t="inlineStr">
        <is>
          <t>FY27E</t>
        </is>
      </c>
      <c r="AL5" s="5" t="inlineStr">
        <is>
          <t>FY28E</t>
        </is>
      </c>
      <c r="AM5" s="5" t="inlineStr">
        <is>
          <t>FY29E</t>
        </is>
      </c>
      <c r="AN5" s="5" t="inlineStr">
        <is>
          <t>FY30E</t>
        </is>
      </c>
      <c r="AO5" s="5" t="inlineStr">
        <is>
          <t>FY31E</t>
        </is>
      </c>
      <c r="AQ5" s="6" t="inlineStr">
        <is>
          <t>CAGR</t>
        </is>
      </c>
      <c r="AR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F8" s="7" t="n"/>
      <c r="AG8" s="7" t="n"/>
      <c r="AH8" s="7" t="n"/>
      <c r="AI8" s="7" t="n"/>
      <c r="AJ8" s="7" t="n"/>
      <c r="AK8" s="7" t="n"/>
      <c r="AL8" s="7" t="n"/>
      <c r="AM8" s="7" t="n"/>
      <c r="AN8" s="7" t="n"/>
      <c r="AO8" s="7" t="n"/>
    </row>
    <row r="9"/>
    <row r="10">
      <c r="B10" s="6" t="inlineStr">
        <is>
          <t>Revenue</t>
        </is>
      </c>
      <c r="G10" s="8" t="n">
        <v>6704</v>
      </c>
      <c r="H10" s="8" t="n">
        <v>5931</v>
      </c>
      <c r="I10" s="8" t="n">
        <v>6051</v>
      </c>
      <c r="J10" s="8" t="n">
        <v>7192</v>
      </c>
      <c r="K10" s="8" t="n">
        <v>13507</v>
      </c>
      <c r="L10" s="8" t="n">
        <v>18120</v>
      </c>
      <c r="M10" s="8" t="n">
        <v>22103</v>
      </c>
      <c r="N10" s="8" t="n">
        <v>26044</v>
      </c>
      <c r="O10" s="8" t="n">
        <v>30040</v>
      </c>
      <c r="P10" s="8" t="n">
        <v>35082</v>
      </c>
      <c r="Q10" s="8" t="n">
        <v>39331</v>
      </c>
      <c r="R10" s="8" t="n">
        <v>44062</v>
      </c>
      <c r="S10" s="8" t="n">
        <v>46743</v>
      </c>
      <c r="T10" s="8" t="n">
        <v>57006</v>
      </c>
      <c r="U10" s="8" t="n">
        <v>68127</v>
      </c>
      <c r="V10" s="8" t="n">
        <v>81615</v>
      </c>
      <c r="W10" s="25">
        <f>W65</f>
        <v/>
      </c>
      <c r="X10" s="25">
        <f>X65</f>
        <v/>
      </c>
      <c r="Y10" s="25">
        <f>Y65</f>
        <v/>
      </c>
      <c r="Z10" s="25">
        <f>Z65</f>
        <v/>
      </c>
      <c r="AA10" s="25">
        <f>AA65</f>
        <v/>
      </c>
      <c r="AB10" s="25">
        <f>AB65</f>
        <v/>
      </c>
      <c r="AC10" s="25">
        <f>AC65</f>
        <v/>
      </c>
      <c r="AD10" s="25">
        <f>AD65</f>
        <v/>
      </c>
      <c r="AF10" s="8" t="n">
        <v>26914</v>
      </c>
      <c r="AG10" s="8" t="n">
        <v>26974</v>
      </c>
      <c r="AH10" s="8" t="n">
        <v>60922</v>
      </c>
      <c r="AI10" s="8" t="n">
        <v>130497</v>
      </c>
      <c r="AJ10" s="8" t="n">
        <v>215938</v>
      </c>
      <c r="AK10" s="25">
        <f>V10+W10+X10+Y10</f>
        <v/>
      </c>
      <c r="AL10" s="25">
        <f>Z10+AA10+AB10+AC10</f>
        <v/>
      </c>
      <c r="AM10" s="25">
        <f>AM65</f>
        <v/>
      </c>
      <c r="AN10" s="25">
        <f>AN65</f>
        <v/>
      </c>
      <c r="AO10" s="25">
        <f>AO65</f>
        <v/>
      </c>
    </row>
    <row r="11">
      <c r="D11" s="3" t="inlineStr">
        <is>
          <t>Recon: Revenue</t>
        </is>
      </c>
      <c r="G11" s="26">
        <f>IF(_reported!G9="","",G10-_reported!G9)</f>
        <v/>
      </c>
      <c r="H11" s="26">
        <f>IF(_reported!H9="","",H10-_reported!H9)</f>
        <v/>
      </c>
      <c r="I11" s="26">
        <f>IF(_reported!I9="","",I10-_reported!I9)</f>
        <v/>
      </c>
      <c r="J11" s="26">
        <f>IF(_reported!J9="","",J10-_reported!J9)</f>
        <v/>
      </c>
      <c r="K11" s="26">
        <f>IF(_reported!K9="","",K10-_reported!K9)</f>
        <v/>
      </c>
      <c r="L11" s="26">
        <f>IF(_reported!L9="","",L10-_reported!L9)</f>
        <v/>
      </c>
      <c r="M11" s="26">
        <f>IF(_reported!M9="","",M10-_reported!M9)</f>
        <v/>
      </c>
      <c r="N11" s="26">
        <f>IF(_reported!N9="","",N10-_reported!N9)</f>
        <v/>
      </c>
      <c r="O11" s="26">
        <f>IF(_reported!O9="","",O10-_reported!O9)</f>
        <v/>
      </c>
      <c r="P11" s="26">
        <f>IF(_reported!P9="","",P10-_reported!P9)</f>
        <v/>
      </c>
      <c r="Q11" s="26">
        <f>IF(_reported!Q9="","",Q10-_reported!Q9)</f>
        <v/>
      </c>
      <c r="R11" s="26">
        <f>IF(_reported!R9="","",R10-_reported!R9)</f>
        <v/>
      </c>
      <c r="S11" s="26">
        <f>IF(_reported!S9="","",S10-_reported!S9)</f>
        <v/>
      </c>
      <c r="T11" s="26">
        <f>IF(_reported!T9="","",T10-_reported!T9)</f>
        <v/>
      </c>
      <c r="U11" s="26">
        <f>IF(_reported!U9="","",U10-_reported!U9)</f>
        <v/>
      </c>
      <c r="V11" s="26">
        <f>IF(_reported!V9="","",V10-_reported!V9)</f>
        <v/>
      </c>
      <c r="W11" s="26">
        <f>IF(_reported!W9="","",W10-_reported!W9)</f>
        <v/>
      </c>
      <c r="X11" s="26">
        <f>IF(_reported!X9="","",X10-_reported!X9)</f>
        <v/>
      </c>
      <c r="Y11" s="26">
        <f>IF(_reported!Y9="","",Y10-_reported!Y9)</f>
        <v/>
      </c>
      <c r="Z11" s="26">
        <f>IF(_reported!Z9="","",Z10-_reported!Z9)</f>
        <v/>
      </c>
      <c r="AA11" s="26">
        <f>IF(_reported!AA9="","",AA10-_reported!AA9)</f>
        <v/>
      </c>
      <c r="AB11" s="26">
        <f>IF(_reported!AB9="","",AB10-_reported!AB9)</f>
        <v/>
      </c>
      <c r="AC11" s="26">
        <f>IF(_reported!AC9="","",AC10-_reported!AC9)</f>
        <v/>
      </c>
      <c r="AD11" s="26">
        <f>IF(_reported!AD9="","",AD10-_reported!AD9)</f>
        <v/>
      </c>
      <c r="AF11" s="26">
        <f>IF(_reported!AF9="","",AF10-_reported!AF9)</f>
        <v/>
      </c>
      <c r="AG11" s="26">
        <f>IF(_reported!AG9="","",AG10-_reported!AG9)</f>
        <v/>
      </c>
      <c r="AH11" s="26">
        <f>IF(_reported!AH9="","",AH10-_reported!AH9)</f>
        <v/>
      </c>
      <c r="AI11" s="26">
        <f>IF(_reported!AI9="","",AI10-_reported!AI9)</f>
        <v/>
      </c>
      <c r="AJ11" s="26">
        <f>IF(_reported!AJ9="","",AJ10-_reported!AJ9)</f>
        <v/>
      </c>
      <c r="AK11" s="26">
        <f>IF(_reported!AK9="","",AK10-_reported!AK9)</f>
        <v/>
      </c>
      <c r="AL11" s="26">
        <f>IF(_reported!AL9="","",AL10-_reported!AL9)</f>
        <v/>
      </c>
      <c r="AM11" s="26">
        <f>IF(_reported!AM9="","",AM10-_reported!AM9)</f>
        <v/>
      </c>
      <c r="AN11" s="26">
        <f>IF(_reported!AN9="","",AN10-_reported!AN9)</f>
        <v/>
      </c>
      <c r="AO11" s="26">
        <f>IF(_reported!AO9="","",AO10-_reported!AO9)</f>
        <v/>
      </c>
    </row>
    <row r="12"/>
    <row r="13">
      <c r="C13" s="10" t="inlineStr">
        <is>
          <t>Less: Cost of Revenue</t>
        </is>
      </c>
      <c r="G13" s="11" t="n">
        <v>-3789</v>
      </c>
      <c r="H13" s="11" t="n">
        <v>-2754</v>
      </c>
      <c r="I13" s="11" t="n">
        <v>-2218</v>
      </c>
      <c r="J13" s="11" t="n">
        <v>-2544</v>
      </c>
      <c r="K13" s="11" t="n">
        <v>-4045</v>
      </c>
      <c r="L13" s="11" t="n">
        <v>-4720</v>
      </c>
      <c r="M13" s="11" t="n">
        <v>-5312</v>
      </c>
      <c r="N13" s="11" t="n">
        <v>-5638</v>
      </c>
      <c r="O13" s="11" t="n">
        <v>-7466</v>
      </c>
      <c r="P13" s="11" t="n">
        <v>-8926</v>
      </c>
      <c r="Q13" s="11" t="n">
        <v>-10608</v>
      </c>
      <c r="R13" s="11" t="n">
        <v>-17394</v>
      </c>
      <c r="S13" s="11" t="n">
        <v>-12890</v>
      </c>
      <c r="T13" s="11" t="n">
        <v>-15157</v>
      </c>
      <c r="U13" s="11" t="n">
        <v>-17034</v>
      </c>
      <c r="V13" s="11" t="n">
        <v>-20458</v>
      </c>
      <c r="W13" s="27">
        <f>-W10*(1-W45)</f>
        <v/>
      </c>
      <c r="X13" s="27">
        <f>-X10*(1-X45)</f>
        <v/>
      </c>
      <c r="Y13" s="27">
        <f>-Y10*(1-Y45)</f>
        <v/>
      </c>
      <c r="Z13" s="27">
        <f>-Z10*(1-Z45)</f>
        <v/>
      </c>
      <c r="AA13" s="27">
        <f>-AA10*(1-AA45)</f>
        <v/>
      </c>
      <c r="AB13" s="27">
        <f>-AB10*(1-AB45)</f>
        <v/>
      </c>
      <c r="AC13" s="27">
        <f>-AC10*(1-AC45)</f>
        <v/>
      </c>
      <c r="AD13" s="27">
        <f>-AD10*(1-AD45)</f>
        <v/>
      </c>
      <c r="AF13" s="11" t="n">
        <v>-9439</v>
      </c>
      <c r="AG13" s="11" t="n">
        <v>-11618</v>
      </c>
      <c r="AH13" s="11" t="n">
        <v>-16621</v>
      </c>
      <c r="AI13" s="11" t="n">
        <v>-32639</v>
      </c>
      <c r="AJ13" s="11" t="n">
        <v>-62475</v>
      </c>
      <c r="AK13" s="27">
        <f>V13+W13+X13+Y13</f>
        <v/>
      </c>
      <c r="AL13" s="27">
        <f>Z13+AA13+AB13+AC13</f>
        <v/>
      </c>
      <c r="AM13" s="27">
        <f>-AM10*(1-AM45)</f>
        <v/>
      </c>
      <c r="AN13" s="27">
        <f>-AN10*(1-AN45)</f>
        <v/>
      </c>
      <c r="AO13" s="27">
        <f>-AO10*(1-AO45)</f>
        <v/>
      </c>
    </row>
    <row r="14">
      <c r="D14" s="3" t="inlineStr">
        <is>
          <t>Recon: Cost of Revenue</t>
        </is>
      </c>
      <c r="G14" s="26">
        <f>IF(_reported!G10="","",G13-_reported!G10)</f>
        <v/>
      </c>
      <c r="H14" s="26">
        <f>IF(_reported!H10="","",H13-_reported!H10)</f>
        <v/>
      </c>
      <c r="I14" s="26">
        <f>IF(_reported!I10="","",I13-_reported!I10)</f>
        <v/>
      </c>
      <c r="J14" s="26">
        <f>IF(_reported!J10="","",J13-_reported!J10)</f>
        <v/>
      </c>
      <c r="K14" s="26">
        <f>IF(_reported!K10="","",K13-_reported!K10)</f>
        <v/>
      </c>
      <c r="L14" s="26">
        <f>IF(_reported!L10="","",L13-_reported!L10)</f>
        <v/>
      </c>
      <c r="M14" s="26">
        <f>IF(_reported!M10="","",M13-_reported!M10)</f>
        <v/>
      </c>
      <c r="N14" s="26">
        <f>IF(_reported!N10="","",N13-_reported!N10)</f>
        <v/>
      </c>
      <c r="O14" s="26">
        <f>IF(_reported!O10="","",O13-_reported!O10)</f>
        <v/>
      </c>
      <c r="P14" s="26">
        <f>IF(_reported!P10="","",P13-_reported!P10)</f>
        <v/>
      </c>
      <c r="Q14" s="26">
        <f>IF(_reported!Q10="","",Q13-_reported!Q10)</f>
        <v/>
      </c>
      <c r="R14" s="26">
        <f>IF(_reported!R10="","",R13-_reported!R10)</f>
        <v/>
      </c>
      <c r="S14" s="26">
        <f>IF(_reported!S10="","",S13-_reported!S10)</f>
        <v/>
      </c>
      <c r="T14" s="26">
        <f>IF(_reported!T10="","",T13-_reported!T10)</f>
        <v/>
      </c>
      <c r="U14" s="26">
        <f>IF(_reported!U10="","",U13-_reported!U10)</f>
        <v/>
      </c>
      <c r="V14" s="26">
        <f>IF(_reported!V10="","",V13-_reported!V10)</f>
        <v/>
      </c>
      <c r="W14" s="26">
        <f>IF(_reported!W10="","",W13-_reported!W10)</f>
        <v/>
      </c>
      <c r="X14" s="26">
        <f>IF(_reported!X10="","",X13-_reported!X10)</f>
        <v/>
      </c>
      <c r="Y14" s="26">
        <f>IF(_reported!Y10="","",Y13-_reported!Y10)</f>
        <v/>
      </c>
      <c r="Z14" s="26">
        <f>IF(_reported!Z10="","",Z13-_reported!Z10)</f>
        <v/>
      </c>
      <c r="AA14" s="26">
        <f>IF(_reported!AA10="","",AA13-_reported!AA10)</f>
        <v/>
      </c>
      <c r="AB14" s="26">
        <f>IF(_reported!AB10="","",AB13-_reported!AB10)</f>
        <v/>
      </c>
      <c r="AC14" s="26">
        <f>IF(_reported!AC10="","",AC13-_reported!AC10)</f>
        <v/>
      </c>
      <c r="AD14" s="26">
        <f>IF(_reported!AD10="","",AD13-_reported!AD10)</f>
        <v/>
      </c>
      <c r="AF14" s="26">
        <f>IF(_reported!AF10="","",AF13-_reported!AF10)</f>
        <v/>
      </c>
      <c r="AG14" s="26">
        <f>IF(_reported!AG10="","",AG13-_reported!AG10)</f>
        <v/>
      </c>
      <c r="AH14" s="26">
        <f>IF(_reported!AH10="","",AH13-_reported!AH10)</f>
        <v/>
      </c>
      <c r="AI14" s="26">
        <f>IF(_reported!AI10="","",AI13-_reported!AI10)</f>
        <v/>
      </c>
      <c r="AJ14" s="26">
        <f>IF(_reported!AJ10="","",AJ13-_reported!AJ10)</f>
        <v/>
      </c>
      <c r="AK14" s="26">
        <f>IF(_reported!AK10="","",AK13-_reported!AK10)</f>
        <v/>
      </c>
      <c r="AL14" s="26">
        <f>IF(_reported!AL10="","",AL13-_reported!AL10)</f>
        <v/>
      </c>
      <c r="AM14" s="26">
        <f>IF(_reported!AM10="","",AM13-_reported!AM10)</f>
        <v/>
      </c>
      <c r="AN14" s="26">
        <f>IF(_reported!AN10="","",AN13-_reported!AN10)</f>
        <v/>
      </c>
      <c r="AO14" s="26">
        <f>IF(_reported!AO10="","",AO13-_reported!AO10)</f>
        <v/>
      </c>
    </row>
    <row r="15">
      <c r="B15" s="6" t="inlineStr">
        <is>
          <t>Gross Profit</t>
        </is>
      </c>
      <c r="G15" s="12">
        <f>G10+G13</f>
        <v/>
      </c>
      <c r="H15" s="12">
        <f>H10+H13</f>
        <v/>
      </c>
      <c r="I15" s="12">
        <f>I10+I13</f>
        <v/>
      </c>
      <c r="J15" s="12">
        <f>J10+J13</f>
        <v/>
      </c>
      <c r="K15" s="12">
        <f>K10+K13</f>
        <v/>
      </c>
      <c r="L15" s="12">
        <f>L10+L13</f>
        <v/>
      </c>
      <c r="M15" s="12">
        <f>M10+M13</f>
        <v/>
      </c>
      <c r="N15" s="12">
        <f>N10+N13</f>
        <v/>
      </c>
      <c r="O15" s="12">
        <f>O10+O13</f>
        <v/>
      </c>
      <c r="P15" s="12">
        <f>P10+P13</f>
        <v/>
      </c>
      <c r="Q15" s="12">
        <f>Q10+Q13</f>
        <v/>
      </c>
      <c r="R15" s="12">
        <f>R10+R13</f>
        <v/>
      </c>
      <c r="S15" s="12">
        <f>S10+S13</f>
        <v/>
      </c>
      <c r="T15" s="12">
        <f>T10+T13</f>
        <v/>
      </c>
      <c r="U15" s="12">
        <f>U10+U13</f>
        <v/>
      </c>
      <c r="V15" s="12">
        <f>V10+V13</f>
        <v/>
      </c>
      <c r="W15" s="12">
        <f>W10+W13</f>
        <v/>
      </c>
      <c r="X15" s="12">
        <f>X10+X13</f>
        <v/>
      </c>
      <c r="Y15" s="12">
        <f>Y10+Y13</f>
        <v/>
      </c>
      <c r="Z15" s="12">
        <f>Z10+Z13</f>
        <v/>
      </c>
      <c r="AA15" s="12">
        <f>AA10+AA13</f>
        <v/>
      </c>
      <c r="AB15" s="12">
        <f>AB10+AB13</f>
        <v/>
      </c>
      <c r="AC15" s="12">
        <f>AC10+AC13</f>
        <v/>
      </c>
      <c r="AD15" s="12">
        <f>AD10+AD13</f>
        <v/>
      </c>
      <c r="AF15" s="12">
        <f>AF10+AF13</f>
        <v/>
      </c>
      <c r="AG15" s="12">
        <f>AG10+AG13</f>
        <v/>
      </c>
      <c r="AH15" s="12">
        <f>AH10+AH13</f>
        <v/>
      </c>
      <c r="AI15" s="12">
        <f>AI10+AI13</f>
        <v/>
      </c>
      <c r="AJ15" s="12">
        <f>AJ10+AJ13</f>
        <v/>
      </c>
      <c r="AK15" s="25">
        <f>V15+W15+X15+Y15</f>
        <v/>
      </c>
      <c r="AL15" s="25">
        <f>Z15+AA15+AB15+AC15</f>
        <v/>
      </c>
      <c r="AM15" s="12">
        <f>AM10+AM13</f>
        <v/>
      </c>
      <c r="AN15" s="12">
        <f>AN10+AN13</f>
        <v/>
      </c>
      <c r="AO15" s="12">
        <f>AO10+AO13</f>
        <v/>
      </c>
    </row>
    <row r="16">
      <c r="D16" s="3" t="inlineStr">
        <is>
          <t>Recon: Gross Profit</t>
        </is>
      </c>
      <c r="G16" s="26">
        <f>IF(_reported!G11="","",G15-_reported!G11)</f>
        <v/>
      </c>
      <c r="H16" s="26">
        <f>IF(_reported!H11="","",H15-_reported!H11)</f>
        <v/>
      </c>
      <c r="I16" s="26">
        <f>IF(_reported!I11="","",I15-_reported!I11)</f>
        <v/>
      </c>
      <c r="J16" s="26">
        <f>IF(_reported!J11="","",J15-_reported!J11)</f>
        <v/>
      </c>
      <c r="K16" s="26">
        <f>IF(_reported!K11="","",K15-_reported!K11)</f>
        <v/>
      </c>
      <c r="L16" s="26">
        <f>IF(_reported!L11="","",L15-_reported!L11)</f>
        <v/>
      </c>
      <c r="M16" s="26">
        <f>IF(_reported!M11="","",M15-_reported!M11)</f>
        <v/>
      </c>
      <c r="N16" s="26">
        <f>IF(_reported!N11="","",N15-_reported!N11)</f>
        <v/>
      </c>
      <c r="O16" s="26">
        <f>IF(_reported!O11="","",O15-_reported!O11)</f>
        <v/>
      </c>
      <c r="P16" s="26">
        <f>IF(_reported!P11="","",P15-_reported!P11)</f>
        <v/>
      </c>
      <c r="Q16" s="26">
        <f>IF(_reported!Q11="","",Q15-_reported!Q11)</f>
        <v/>
      </c>
      <c r="R16" s="26">
        <f>IF(_reported!R11="","",R15-_reported!R11)</f>
        <v/>
      </c>
      <c r="S16" s="26">
        <f>IF(_reported!S11="","",S15-_reported!S11)</f>
        <v/>
      </c>
      <c r="T16" s="26">
        <f>IF(_reported!T11="","",T15-_reported!T11)</f>
        <v/>
      </c>
      <c r="U16" s="26">
        <f>IF(_reported!U11="","",U15-_reported!U11)</f>
        <v/>
      </c>
      <c r="V16" s="26">
        <f>IF(_reported!V11="","",V15-_reported!V11)</f>
        <v/>
      </c>
      <c r="W16" s="26">
        <f>IF(_reported!W11="","",W15-_reported!W11)</f>
        <v/>
      </c>
      <c r="X16" s="26">
        <f>IF(_reported!X11="","",X15-_reported!X11)</f>
        <v/>
      </c>
      <c r="Y16" s="26">
        <f>IF(_reported!Y11="","",Y15-_reported!Y11)</f>
        <v/>
      </c>
      <c r="Z16" s="26">
        <f>IF(_reported!Z11="","",Z15-_reported!Z11)</f>
        <v/>
      </c>
      <c r="AA16" s="26">
        <f>IF(_reported!AA11="","",AA15-_reported!AA11)</f>
        <v/>
      </c>
      <c r="AB16" s="26">
        <f>IF(_reported!AB11="","",AB15-_reported!AB11)</f>
        <v/>
      </c>
      <c r="AC16" s="26">
        <f>IF(_reported!AC11="","",AC15-_reported!AC11)</f>
        <v/>
      </c>
      <c r="AD16" s="26">
        <f>IF(_reported!AD11="","",AD15-_reported!AD11)</f>
        <v/>
      </c>
      <c r="AF16" s="26">
        <f>IF(_reported!AF11="","",AF15-_reported!AF11)</f>
        <v/>
      </c>
      <c r="AG16" s="26">
        <f>IF(_reported!AG11="","",AG15-_reported!AG11)</f>
        <v/>
      </c>
      <c r="AH16" s="26">
        <f>IF(_reported!AH11="","",AH15-_reported!AH11)</f>
        <v/>
      </c>
      <c r="AI16" s="26">
        <f>IF(_reported!AI11="","",AI15-_reported!AI11)</f>
        <v/>
      </c>
      <c r="AJ16" s="26">
        <f>IF(_reported!AJ11="","",AJ15-_reported!AJ11)</f>
        <v/>
      </c>
      <c r="AK16" s="26">
        <f>IF(_reported!AK11="","",AK15-_reported!AK11)</f>
        <v/>
      </c>
      <c r="AL16" s="26">
        <f>IF(_reported!AL11="","",AL15-_reported!AL11)</f>
        <v/>
      </c>
      <c r="AM16" s="26">
        <f>IF(_reported!AM11="","",AM15-_reported!AM11)</f>
        <v/>
      </c>
      <c r="AN16" s="26">
        <f>IF(_reported!AN11="","",AN15-_reported!AN11)</f>
        <v/>
      </c>
      <c r="AO16" s="26">
        <f>IF(_reported!AO11="","",AO15-_reported!AO11)</f>
        <v/>
      </c>
    </row>
    <row r="17"/>
    <row r="18">
      <c r="C18" s="10" t="inlineStr">
        <is>
          <t>Less: Research and Development</t>
        </is>
      </c>
      <c r="G18" s="11" t="n">
        <v>-1824</v>
      </c>
      <c r="H18" s="11" t="n">
        <v>-1945</v>
      </c>
      <c r="I18" s="11" t="n">
        <v>-1952</v>
      </c>
      <c r="J18" s="11" t="n">
        <v>-1875</v>
      </c>
      <c r="K18" s="11" t="n">
        <v>-2040</v>
      </c>
      <c r="L18" s="11" t="n">
        <v>-2294</v>
      </c>
      <c r="M18" s="11" t="n">
        <v>-2465</v>
      </c>
      <c r="N18" s="11" t="n">
        <v>-2720</v>
      </c>
      <c r="O18" s="11" t="n">
        <v>-3090</v>
      </c>
      <c r="P18" s="11" t="n">
        <v>-3390</v>
      </c>
      <c r="Q18" s="11" t="n">
        <v>-3714</v>
      </c>
      <c r="R18" s="11" t="n">
        <v>-3989</v>
      </c>
      <c r="S18" s="11" t="n">
        <v>-4291</v>
      </c>
      <c r="T18" s="11" t="n">
        <v>-4705</v>
      </c>
      <c r="U18" s="11" t="n">
        <v>-5512</v>
      </c>
      <c r="V18" s="11" t="n">
        <v>-6321</v>
      </c>
      <c r="W18" s="27">
        <f>-W10*W46</f>
        <v/>
      </c>
      <c r="X18" s="27">
        <f>-X10*X46</f>
        <v/>
      </c>
      <c r="Y18" s="27">
        <f>-Y10*Y46</f>
        <v/>
      </c>
      <c r="Z18" s="27">
        <f>-Z10*Z46</f>
        <v/>
      </c>
      <c r="AA18" s="27">
        <f>-AA10*AA46</f>
        <v/>
      </c>
      <c r="AB18" s="27">
        <f>-AB10*AB46</f>
        <v/>
      </c>
      <c r="AC18" s="27">
        <f>-AC10*AC46</f>
        <v/>
      </c>
      <c r="AD18" s="27">
        <f>-AD10*AD46</f>
        <v/>
      </c>
      <c r="AF18" s="11" t="n">
        <v>-5268</v>
      </c>
      <c r="AG18" s="11" t="n">
        <v>-7339</v>
      </c>
      <c r="AH18" s="11" t="n">
        <v>-8675</v>
      </c>
      <c r="AI18" s="11" t="n">
        <v>-12914</v>
      </c>
      <c r="AJ18" s="11" t="n">
        <v>-18497</v>
      </c>
      <c r="AK18" s="27">
        <f>V18+W18+X18+Y18</f>
        <v/>
      </c>
      <c r="AL18" s="27">
        <f>Z18+AA18+AB18+AC18</f>
        <v/>
      </c>
      <c r="AM18" s="27">
        <f>-AM10*AM46</f>
        <v/>
      </c>
      <c r="AN18" s="27">
        <f>-AN10*AN46</f>
        <v/>
      </c>
      <c r="AO18" s="27">
        <f>-AO10*AO46</f>
        <v/>
      </c>
    </row>
    <row r="19">
      <c r="C19" s="10" t="inlineStr">
        <is>
          <t>Less: Sales, General &amp; Administrative</t>
        </is>
      </c>
      <c r="G19" s="14" t="n">
        <v>-592</v>
      </c>
      <c r="H19" s="14" t="n">
        <v>-631</v>
      </c>
      <c r="I19" s="14" t="n">
        <v>-625</v>
      </c>
      <c r="J19" s="14" t="n">
        <v>-633</v>
      </c>
      <c r="K19" s="14" t="n">
        <v>-622</v>
      </c>
      <c r="L19" s="14" t="n">
        <v>-689</v>
      </c>
      <c r="M19" s="14" t="n">
        <v>-712</v>
      </c>
      <c r="N19" s="14" t="n">
        <v>-777</v>
      </c>
      <c r="O19" s="14" t="n">
        <v>-842</v>
      </c>
      <c r="P19" s="14" t="n">
        <v>-897</v>
      </c>
      <c r="Q19" s="14" t="n">
        <v>-975</v>
      </c>
      <c r="R19" s="14" t="n">
        <v>-1041</v>
      </c>
      <c r="S19" s="14" t="n">
        <v>-1122</v>
      </c>
      <c r="T19" s="14" t="n">
        <v>-1134</v>
      </c>
      <c r="U19" s="14" t="n">
        <v>-1282</v>
      </c>
      <c r="V19" s="14" t="n">
        <v>-1300</v>
      </c>
      <c r="W19" s="28">
        <f>-W10*W47</f>
        <v/>
      </c>
      <c r="X19" s="28">
        <f>-X10*X47</f>
        <v/>
      </c>
      <c r="Y19" s="28">
        <f>-Y10*Y47</f>
        <v/>
      </c>
      <c r="Z19" s="28">
        <f>-Z10*Z47</f>
        <v/>
      </c>
      <c r="AA19" s="28">
        <f>-AA10*AA47</f>
        <v/>
      </c>
      <c r="AB19" s="28">
        <f>-AB10*AB47</f>
        <v/>
      </c>
      <c r="AC19" s="28">
        <f>-AC10*AC47</f>
        <v/>
      </c>
      <c r="AD19" s="28">
        <f>-AD10*AD47</f>
        <v/>
      </c>
      <c r="AF19" s="14" t="n">
        <v>-2166</v>
      </c>
      <c r="AG19" s="14" t="n">
        <v>-3793</v>
      </c>
      <c r="AH19" s="14" t="n">
        <v>-2654</v>
      </c>
      <c r="AI19" s="14" t="n">
        <v>-3491</v>
      </c>
      <c r="AJ19" s="14" t="n">
        <v>-4579</v>
      </c>
      <c r="AK19" s="28">
        <f>V19+W19+X19+Y19</f>
        <v/>
      </c>
      <c r="AL19" s="28">
        <f>Z19+AA19+AB19+AC19</f>
        <v/>
      </c>
      <c r="AM19" s="28">
        <f>-AM10*AM47</f>
        <v/>
      </c>
      <c r="AN19" s="28">
        <f>-AN10*AN47</f>
        <v/>
      </c>
      <c r="AO19" s="28">
        <f>-AO10*AO47</f>
        <v/>
      </c>
    </row>
    <row r="20">
      <c r="B20" s="6" t="inlineStr">
        <is>
          <t>Total Operating Expenses</t>
        </is>
      </c>
      <c r="G20" s="12">
        <f>G18+G19</f>
        <v/>
      </c>
      <c r="H20" s="12">
        <f>H18+H19</f>
        <v/>
      </c>
      <c r="I20" s="12">
        <f>I18+I19</f>
        <v/>
      </c>
      <c r="J20" s="12">
        <f>J18+J19</f>
        <v/>
      </c>
      <c r="K20" s="12">
        <f>K18+K19</f>
        <v/>
      </c>
      <c r="L20" s="12">
        <f>L18+L19</f>
        <v/>
      </c>
      <c r="M20" s="12">
        <f>M18+M19</f>
        <v/>
      </c>
      <c r="N20" s="12">
        <f>N18+N19</f>
        <v/>
      </c>
      <c r="O20" s="12">
        <f>O18+O19</f>
        <v/>
      </c>
      <c r="P20" s="12">
        <f>P18+P19</f>
        <v/>
      </c>
      <c r="Q20" s="12">
        <f>Q18+Q19</f>
        <v/>
      </c>
      <c r="R20" s="12">
        <f>R18+R19</f>
        <v/>
      </c>
      <c r="S20" s="12">
        <f>S18+S19</f>
        <v/>
      </c>
      <c r="T20" s="12">
        <f>T18+T19</f>
        <v/>
      </c>
      <c r="U20" s="12">
        <f>U18+U19</f>
        <v/>
      </c>
      <c r="V20" s="12">
        <f>V18+V19</f>
        <v/>
      </c>
      <c r="W20" s="12">
        <f>W18+W19</f>
        <v/>
      </c>
      <c r="X20" s="12">
        <f>X18+X19</f>
        <v/>
      </c>
      <c r="Y20" s="12">
        <f>Y18+Y19</f>
        <v/>
      </c>
      <c r="Z20" s="12">
        <f>Z18+Z19</f>
        <v/>
      </c>
      <c r="AA20" s="12">
        <f>AA18+AA19</f>
        <v/>
      </c>
      <c r="AB20" s="12">
        <f>AB18+AB19</f>
        <v/>
      </c>
      <c r="AC20" s="12">
        <f>AC18+AC19</f>
        <v/>
      </c>
      <c r="AD20" s="12">
        <f>AD18+AD19</f>
        <v/>
      </c>
      <c r="AF20" s="12">
        <f>AF18+AF19</f>
        <v/>
      </c>
      <c r="AG20" s="12">
        <f>AG18+AG19</f>
        <v/>
      </c>
      <c r="AH20" s="12">
        <f>AH18+AH19</f>
        <v/>
      </c>
      <c r="AI20" s="12">
        <f>AI18+AI19</f>
        <v/>
      </c>
      <c r="AJ20" s="12">
        <f>AJ18+AJ19</f>
        <v/>
      </c>
      <c r="AK20" s="25">
        <f>V20+W20+X20+Y20</f>
        <v/>
      </c>
      <c r="AL20" s="25">
        <f>Z20+AA20+AB20+AC20</f>
        <v/>
      </c>
      <c r="AM20" s="12">
        <f>AM18+AM19</f>
        <v/>
      </c>
      <c r="AN20" s="12">
        <f>AN18+AN19</f>
        <v/>
      </c>
      <c r="AO20" s="12">
        <f>AO18+AO19</f>
        <v/>
      </c>
    </row>
    <row r="21">
      <c r="D21" s="3" t="inlineStr">
        <is>
          <t>Recon: Total OpEx</t>
        </is>
      </c>
      <c r="G21" s="26">
        <f>IF(_reported!G12="","",G20-_reported!G12)</f>
        <v/>
      </c>
      <c r="H21" s="26">
        <f>IF(_reported!H12="","",H20-_reported!H12)</f>
        <v/>
      </c>
      <c r="I21" s="26">
        <f>IF(_reported!I12="","",I20-_reported!I12)</f>
        <v/>
      </c>
      <c r="J21" s="26">
        <f>IF(_reported!J12="","",J20-_reported!J12)</f>
        <v/>
      </c>
      <c r="K21" s="26">
        <f>IF(_reported!K12="","",K20-_reported!K12)</f>
        <v/>
      </c>
      <c r="L21" s="26">
        <f>IF(_reported!L12="","",L20-_reported!L12)</f>
        <v/>
      </c>
      <c r="M21" s="26">
        <f>IF(_reported!M12="","",M20-_reported!M12)</f>
        <v/>
      </c>
      <c r="N21" s="26">
        <f>IF(_reported!N12="","",N20-_reported!N12)</f>
        <v/>
      </c>
      <c r="O21" s="26">
        <f>IF(_reported!O12="","",O20-_reported!O12)</f>
        <v/>
      </c>
      <c r="P21" s="26">
        <f>IF(_reported!P12="","",P20-_reported!P12)</f>
        <v/>
      </c>
      <c r="Q21" s="26">
        <f>IF(_reported!Q12="","",Q20-_reported!Q12)</f>
        <v/>
      </c>
      <c r="R21" s="26">
        <f>IF(_reported!R12="","",R20-_reported!R12)</f>
        <v/>
      </c>
      <c r="S21" s="26">
        <f>IF(_reported!S12="","",S20-_reported!S12)</f>
        <v/>
      </c>
      <c r="T21" s="26">
        <f>IF(_reported!T12="","",T20-_reported!T12)</f>
        <v/>
      </c>
      <c r="U21" s="26">
        <f>IF(_reported!U12="","",U20-_reported!U12)</f>
        <v/>
      </c>
      <c r="V21" s="26">
        <f>IF(_reported!V12="","",V20-_reported!V12)</f>
        <v/>
      </c>
      <c r="W21" s="26">
        <f>IF(_reported!W12="","",W20-_reported!W12)</f>
        <v/>
      </c>
      <c r="X21" s="26">
        <f>IF(_reported!X12="","",X20-_reported!X12)</f>
        <v/>
      </c>
      <c r="Y21" s="26">
        <f>IF(_reported!Y12="","",Y20-_reported!Y12)</f>
        <v/>
      </c>
      <c r="Z21" s="26">
        <f>IF(_reported!Z12="","",Z20-_reported!Z12)</f>
        <v/>
      </c>
      <c r="AA21" s="26">
        <f>IF(_reported!AA12="","",AA20-_reported!AA12)</f>
        <v/>
      </c>
      <c r="AB21" s="26">
        <f>IF(_reported!AB12="","",AB20-_reported!AB12)</f>
        <v/>
      </c>
      <c r="AC21" s="26">
        <f>IF(_reported!AC12="","",AC20-_reported!AC12)</f>
        <v/>
      </c>
      <c r="AD21" s="26">
        <f>IF(_reported!AD12="","",AD20-_reported!AD12)</f>
        <v/>
      </c>
      <c r="AF21" s="26">
        <f>IF(_reported!AF12="","",AF20-_reported!AF12)</f>
        <v/>
      </c>
      <c r="AG21" s="26">
        <f>IF(_reported!AG12="","",AG20-_reported!AG12)</f>
        <v/>
      </c>
      <c r="AH21" s="26">
        <f>IF(_reported!AH12="","",AH20-_reported!AH12)</f>
        <v/>
      </c>
      <c r="AI21" s="26">
        <f>IF(_reported!AI12="","",AI20-_reported!AI12)</f>
        <v/>
      </c>
      <c r="AJ21" s="26">
        <f>IF(_reported!AJ12="","",AJ20-_reported!AJ12)</f>
        <v/>
      </c>
      <c r="AK21" s="26">
        <f>IF(_reported!AK12="","",AK20-_reported!AK12)</f>
        <v/>
      </c>
      <c r="AL21" s="26">
        <f>IF(_reported!AL12="","",AL20-_reported!AL12)</f>
        <v/>
      </c>
      <c r="AM21" s="26">
        <f>IF(_reported!AM12="","",AM20-_reported!AM12)</f>
        <v/>
      </c>
      <c r="AN21" s="26">
        <f>IF(_reported!AN12="","",AN20-_reported!AN12)</f>
        <v/>
      </c>
      <c r="AO21" s="26">
        <f>IF(_reported!AO12="","",AO20-_reported!AO12)</f>
        <v/>
      </c>
    </row>
    <row r="22"/>
    <row r="23">
      <c r="B23" s="6" t="inlineStr">
        <is>
          <t>Operating Income</t>
        </is>
      </c>
      <c r="G23" s="12">
        <f>G15+G20</f>
        <v/>
      </c>
      <c r="H23" s="12">
        <f>H15+H20</f>
        <v/>
      </c>
      <c r="I23" s="12">
        <f>I15+I20</f>
        <v/>
      </c>
      <c r="J23" s="12">
        <f>J15+J20</f>
        <v/>
      </c>
      <c r="K23" s="12">
        <f>K15+K20</f>
        <v/>
      </c>
      <c r="L23" s="12">
        <f>L15+L20</f>
        <v/>
      </c>
      <c r="M23" s="12">
        <f>M15+M20</f>
        <v/>
      </c>
      <c r="N23" s="12">
        <f>N15+N20</f>
        <v/>
      </c>
      <c r="O23" s="12">
        <f>O15+O20</f>
        <v/>
      </c>
      <c r="P23" s="12">
        <f>P15+P20</f>
        <v/>
      </c>
      <c r="Q23" s="12">
        <f>Q15+Q20</f>
        <v/>
      </c>
      <c r="R23" s="12">
        <f>R15+R20</f>
        <v/>
      </c>
      <c r="S23" s="12">
        <f>S15+S20</f>
        <v/>
      </c>
      <c r="T23" s="12">
        <f>T15+T20</f>
        <v/>
      </c>
      <c r="U23" s="12">
        <f>U15+U20</f>
        <v/>
      </c>
      <c r="V23" s="12">
        <f>V15+V20</f>
        <v/>
      </c>
      <c r="W23" s="12">
        <f>W15+W20</f>
        <v/>
      </c>
      <c r="X23" s="12">
        <f>X15+X20</f>
        <v/>
      </c>
      <c r="Y23" s="12">
        <f>Y15+Y20</f>
        <v/>
      </c>
      <c r="Z23" s="12">
        <f>Z15+Z20</f>
        <v/>
      </c>
      <c r="AA23" s="12">
        <f>AA15+AA20</f>
        <v/>
      </c>
      <c r="AB23" s="12">
        <f>AB15+AB20</f>
        <v/>
      </c>
      <c r="AC23" s="12">
        <f>AC15+AC20</f>
        <v/>
      </c>
      <c r="AD23" s="12">
        <f>AD15+AD20</f>
        <v/>
      </c>
      <c r="AF23" s="12">
        <f>AF15+AF20</f>
        <v/>
      </c>
      <c r="AG23" s="12">
        <f>AG15+AG20</f>
        <v/>
      </c>
      <c r="AH23" s="12">
        <f>AH15+AH20</f>
        <v/>
      </c>
      <c r="AI23" s="12">
        <f>AI15+AI20</f>
        <v/>
      </c>
      <c r="AJ23" s="12">
        <f>AJ15+AJ20</f>
        <v/>
      </c>
      <c r="AK23" s="25">
        <f>V23+W23+X23+Y23</f>
        <v/>
      </c>
      <c r="AL23" s="25">
        <f>Z23+AA23+AB23+AC23</f>
        <v/>
      </c>
      <c r="AM23" s="12">
        <f>AM15+AM20</f>
        <v/>
      </c>
      <c r="AN23" s="12">
        <f>AN15+AN20</f>
        <v/>
      </c>
      <c r="AO23" s="12">
        <f>AO15+AO20</f>
        <v/>
      </c>
    </row>
    <row r="24">
      <c r="D24" s="3" t="inlineStr">
        <is>
          <t>Recon: Operating Income</t>
        </is>
      </c>
      <c r="G24" s="26">
        <f>IF(_reported!G13="","",G23-_reported!G13)</f>
        <v/>
      </c>
      <c r="H24" s="26">
        <f>IF(_reported!H13="","",H23-_reported!H13)</f>
        <v/>
      </c>
      <c r="I24" s="26">
        <f>IF(_reported!I13="","",I23-_reported!I13)</f>
        <v/>
      </c>
      <c r="J24" s="26">
        <f>IF(_reported!J13="","",J23-_reported!J13)</f>
        <v/>
      </c>
      <c r="K24" s="26">
        <f>IF(_reported!K13="","",K23-_reported!K13)</f>
        <v/>
      </c>
      <c r="L24" s="26">
        <f>IF(_reported!L13="","",L23-_reported!L13)</f>
        <v/>
      </c>
      <c r="M24" s="26">
        <f>IF(_reported!M13="","",M23-_reported!M13)</f>
        <v/>
      </c>
      <c r="N24" s="26">
        <f>IF(_reported!N13="","",N23-_reported!N13)</f>
        <v/>
      </c>
      <c r="O24" s="26">
        <f>IF(_reported!O13="","",O23-_reported!O13)</f>
        <v/>
      </c>
      <c r="P24" s="26">
        <f>IF(_reported!P13="","",P23-_reported!P13)</f>
        <v/>
      </c>
      <c r="Q24" s="26">
        <f>IF(_reported!Q13="","",Q23-_reported!Q13)</f>
        <v/>
      </c>
      <c r="R24" s="26">
        <f>IF(_reported!R13="","",R23-_reported!R13)</f>
        <v/>
      </c>
      <c r="S24" s="26">
        <f>IF(_reported!S13="","",S23-_reported!S13)</f>
        <v/>
      </c>
      <c r="T24" s="26">
        <f>IF(_reported!T13="","",T23-_reported!T13)</f>
        <v/>
      </c>
      <c r="U24" s="26">
        <f>IF(_reported!U13="","",U23-_reported!U13)</f>
        <v/>
      </c>
      <c r="V24" s="26">
        <f>IF(_reported!V13="","",V23-_reported!V13)</f>
        <v/>
      </c>
      <c r="W24" s="26">
        <f>IF(_reported!W13="","",W23-_reported!W13)</f>
        <v/>
      </c>
      <c r="X24" s="26">
        <f>IF(_reported!X13="","",X23-_reported!X13)</f>
        <v/>
      </c>
      <c r="Y24" s="26">
        <f>IF(_reported!Y13="","",Y23-_reported!Y13)</f>
        <v/>
      </c>
      <c r="Z24" s="26">
        <f>IF(_reported!Z13="","",Z23-_reported!Z13)</f>
        <v/>
      </c>
      <c r="AA24" s="26">
        <f>IF(_reported!AA13="","",AA23-_reported!AA13)</f>
        <v/>
      </c>
      <c r="AB24" s="26">
        <f>IF(_reported!AB13="","",AB23-_reported!AB13)</f>
        <v/>
      </c>
      <c r="AC24" s="26">
        <f>IF(_reported!AC13="","",AC23-_reported!AC13)</f>
        <v/>
      </c>
      <c r="AD24" s="26">
        <f>IF(_reported!AD13="","",AD23-_reported!AD13)</f>
        <v/>
      </c>
      <c r="AF24" s="26">
        <f>IF(_reported!AF13="","",AF23-_reported!AF13)</f>
        <v/>
      </c>
      <c r="AG24" s="26">
        <f>IF(_reported!AG13="","",AG23-_reported!AG13)</f>
        <v/>
      </c>
      <c r="AH24" s="26">
        <f>IF(_reported!AH13="","",AH23-_reported!AH13)</f>
        <v/>
      </c>
      <c r="AI24" s="26">
        <f>IF(_reported!AI13="","",AI23-_reported!AI13)</f>
        <v/>
      </c>
      <c r="AJ24" s="26">
        <f>IF(_reported!AJ13="","",AJ23-_reported!AJ13)</f>
        <v/>
      </c>
      <c r="AK24" s="26">
        <f>IF(_reported!AK13="","",AK23-_reported!AK13)</f>
        <v/>
      </c>
      <c r="AL24" s="26">
        <f>IF(_reported!AL13="","",AL23-_reported!AL13)</f>
        <v/>
      </c>
      <c r="AM24" s="26">
        <f>IF(_reported!AM13="","",AM23-_reported!AM13)</f>
        <v/>
      </c>
      <c r="AN24" s="26">
        <f>IF(_reported!AN13="","",AN23-_reported!AN13)</f>
        <v/>
      </c>
      <c r="AO24" s="26">
        <f>IF(_reported!AO13="","",AO23-_reported!AO13)</f>
        <v/>
      </c>
    </row>
    <row r="25"/>
    <row r="26">
      <c r="C26" s="10" t="inlineStr">
        <is>
          <t>Interest Income</t>
        </is>
      </c>
      <c r="G26" s="11" t="n">
        <v>46</v>
      </c>
      <c r="H26" s="11" t="n">
        <v>88</v>
      </c>
      <c r="I26" s="11" t="n">
        <v>115</v>
      </c>
      <c r="J26" s="11" t="n">
        <v>150</v>
      </c>
      <c r="K26" s="11" t="n">
        <v>187</v>
      </c>
      <c r="L26" s="11" t="n">
        <v>234</v>
      </c>
      <c r="M26" s="11" t="n">
        <v>294</v>
      </c>
      <c r="N26" s="11" t="n">
        <v>359</v>
      </c>
      <c r="O26" s="11" t="n">
        <v>444</v>
      </c>
      <c r="P26" s="11" t="n">
        <v>472</v>
      </c>
      <c r="Q26" s="11" t="n">
        <v>511</v>
      </c>
      <c r="R26" s="11" t="n">
        <v>515</v>
      </c>
      <c r="S26" s="11" t="n">
        <v>592</v>
      </c>
      <c r="T26" s="11" t="n">
        <v>624</v>
      </c>
      <c r="U26" s="11" t="n">
        <v>568</v>
      </c>
      <c r="V26" s="11" t="n">
        <v>540</v>
      </c>
      <c r="W26" s="27">
        <f>W10*W48</f>
        <v/>
      </c>
      <c r="X26" s="27">
        <f>X10*X48</f>
        <v/>
      </c>
      <c r="Y26" s="27">
        <f>Y10*Y48</f>
        <v/>
      </c>
      <c r="Z26" s="27">
        <f>Z10*Z48</f>
        <v/>
      </c>
      <c r="AA26" s="27">
        <f>AA10*AA48</f>
        <v/>
      </c>
      <c r="AB26" s="27">
        <f>AB10*AB48</f>
        <v/>
      </c>
      <c r="AC26" s="27">
        <f>AC10*AC48</f>
        <v/>
      </c>
      <c r="AD26" s="27">
        <f>AD10*AD48</f>
        <v/>
      </c>
      <c r="AF26" s="11" t="n">
        <v>29</v>
      </c>
      <c r="AG26" s="11" t="n">
        <v>267</v>
      </c>
      <c r="AH26" s="11" t="n">
        <v>866</v>
      </c>
      <c r="AI26" s="11" t="n">
        <v>1786</v>
      </c>
      <c r="AJ26" s="11" t="n">
        <v>2300</v>
      </c>
      <c r="AK26" s="27">
        <f>V26+W26+X26+Y26</f>
        <v/>
      </c>
      <c r="AL26" s="27">
        <f>Z26+AA26+AB26+AC26</f>
        <v/>
      </c>
      <c r="AM26" s="27">
        <f>AM10*AM48</f>
        <v/>
      </c>
      <c r="AN26" s="27">
        <f>AN10*AN48</f>
        <v/>
      </c>
      <c r="AO26" s="27">
        <f>AO10*AO48</f>
        <v/>
      </c>
    </row>
    <row r="27">
      <c r="C27" s="10" t="inlineStr">
        <is>
          <t>Interest Expense</t>
        </is>
      </c>
      <c r="G27" s="14" t="n">
        <v>-65</v>
      </c>
      <c r="H27" s="14" t="n">
        <v>-65</v>
      </c>
      <c r="I27" s="14" t="n">
        <v>-64</v>
      </c>
      <c r="J27" s="14" t="n">
        <v>-66</v>
      </c>
      <c r="K27" s="14" t="n">
        <v>-65</v>
      </c>
      <c r="L27" s="14" t="n">
        <v>-63</v>
      </c>
      <c r="M27" s="14" t="n">
        <v>-63</v>
      </c>
      <c r="N27" s="14" t="n">
        <v>-64</v>
      </c>
      <c r="O27" s="14" t="n">
        <v>-61</v>
      </c>
      <c r="P27" s="14" t="n">
        <v>-61</v>
      </c>
      <c r="Q27" s="14" t="n">
        <v>-61</v>
      </c>
      <c r="R27" s="14" t="n">
        <v>-63</v>
      </c>
      <c r="S27" s="14" t="n">
        <v>-62</v>
      </c>
      <c r="T27" s="14" t="n">
        <v>-61</v>
      </c>
      <c r="U27" s="14" t="n">
        <v>-73</v>
      </c>
      <c r="V27" s="14" t="n">
        <v>-102</v>
      </c>
      <c r="W27" s="28">
        <f>W10*W49</f>
        <v/>
      </c>
      <c r="X27" s="28">
        <f>X10*X49</f>
        <v/>
      </c>
      <c r="Y27" s="28">
        <f>Y10*Y49</f>
        <v/>
      </c>
      <c r="Z27" s="28">
        <f>Z10*Z49</f>
        <v/>
      </c>
      <c r="AA27" s="28">
        <f>AA10*AA49</f>
        <v/>
      </c>
      <c r="AB27" s="28">
        <f>AB10*AB49</f>
        <v/>
      </c>
      <c r="AC27" s="28">
        <f>AC10*AC49</f>
        <v/>
      </c>
      <c r="AD27" s="28">
        <f>AD10*AD49</f>
        <v/>
      </c>
      <c r="AF27" s="14" t="n">
        <v>-236</v>
      </c>
      <c r="AG27" s="14" t="n">
        <v>-262</v>
      </c>
      <c r="AH27" s="14" t="n">
        <v>-257</v>
      </c>
      <c r="AI27" s="14" t="n">
        <v>-247</v>
      </c>
      <c r="AJ27" s="14" t="n">
        <v>-259</v>
      </c>
      <c r="AK27" s="28">
        <f>V27+W27+X27+Y27</f>
        <v/>
      </c>
      <c r="AL27" s="28">
        <f>Z27+AA27+AB27+AC27</f>
        <v/>
      </c>
      <c r="AM27" s="28">
        <f>AM10*AM49</f>
        <v/>
      </c>
      <c r="AN27" s="28">
        <f>AN10*AN49</f>
        <v/>
      </c>
      <c r="AO27" s="28">
        <f>AO10*AO49</f>
        <v/>
      </c>
    </row>
    <row r="28">
      <c r="C28" s="10" t="inlineStr">
        <is>
          <t>Other Income/(Expense), Net (incl. equity gains)</t>
        </is>
      </c>
      <c r="G28" s="14" t="n">
        <v>-5</v>
      </c>
      <c r="H28" s="14" t="n">
        <v>-11</v>
      </c>
      <c r="I28" s="14" t="n">
        <v>-19</v>
      </c>
      <c r="J28" s="14" t="n">
        <v>-15</v>
      </c>
      <c r="K28" s="14" t="n">
        <v>59</v>
      </c>
      <c r="L28" s="14" t="n">
        <v>-66</v>
      </c>
      <c r="M28" s="14" t="n">
        <v>261</v>
      </c>
      <c r="N28" s="14" t="n">
        <v>75</v>
      </c>
      <c r="O28" s="14" t="n">
        <v>189</v>
      </c>
      <c r="P28" s="14" t="n">
        <v>36</v>
      </c>
      <c r="Q28" s="14" t="n">
        <v>733</v>
      </c>
      <c r="R28" s="14" t="n">
        <v>-180</v>
      </c>
      <c r="S28" s="14" t="n">
        <v>2236</v>
      </c>
      <c r="T28" s="14" t="n">
        <v>1363</v>
      </c>
      <c r="U28" s="14" t="n">
        <v>5604</v>
      </c>
      <c r="V28" s="14" t="n">
        <v>15929</v>
      </c>
      <c r="W28" s="28">
        <f>W10*W50</f>
        <v/>
      </c>
      <c r="X28" s="28">
        <f>X10*X50</f>
        <v/>
      </c>
      <c r="Y28" s="28">
        <f>Y10*Y50</f>
        <v/>
      </c>
      <c r="Z28" s="28">
        <f>Z10*Z50</f>
        <v/>
      </c>
      <c r="AA28" s="28">
        <f>AA10*AA50</f>
        <v/>
      </c>
      <c r="AB28" s="28">
        <f>AB10*AB50</f>
        <v/>
      </c>
      <c r="AC28" s="28">
        <f>AC10*AC50</f>
        <v/>
      </c>
      <c r="AD28" s="28">
        <f>AD10*AD50</f>
        <v/>
      </c>
      <c r="AF28" s="14" t="n">
        <v>107</v>
      </c>
      <c r="AG28" s="14" t="n">
        <v>-48</v>
      </c>
      <c r="AH28" s="14" t="n">
        <v>237</v>
      </c>
      <c r="AI28" s="14" t="n">
        <v>1034</v>
      </c>
      <c r="AJ28" s="14" t="n">
        <v>9022</v>
      </c>
      <c r="AK28" s="28">
        <f>V28+W28+X28+Y28</f>
        <v/>
      </c>
      <c r="AL28" s="28">
        <f>Z28+AA28+AB28+AC28</f>
        <v/>
      </c>
      <c r="AM28" s="28">
        <f>AM10*AM50</f>
        <v/>
      </c>
      <c r="AN28" s="28">
        <f>AN10*AN50</f>
        <v/>
      </c>
      <c r="AO28" s="28">
        <f>AO10*AO50</f>
        <v/>
      </c>
    </row>
    <row r="29">
      <c r="B29" s="6" t="inlineStr">
        <is>
          <t>Pretax Income</t>
        </is>
      </c>
      <c r="G29" s="12">
        <f>G23+G26+G27+G28</f>
        <v/>
      </c>
      <c r="H29" s="12">
        <f>H23+H26+H27+H28</f>
        <v/>
      </c>
      <c r="I29" s="12">
        <f>I23+I26+I27+I28</f>
        <v/>
      </c>
      <c r="J29" s="12">
        <f>J23+J26+J27+J28</f>
        <v/>
      </c>
      <c r="K29" s="12">
        <f>K23+K26+K27+K28</f>
        <v/>
      </c>
      <c r="L29" s="12">
        <f>L23+L26+L27+L28</f>
        <v/>
      </c>
      <c r="M29" s="12">
        <f>M23+M26+M27+M28</f>
        <v/>
      </c>
      <c r="N29" s="12">
        <f>N23+N26+N27+N28</f>
        <v/>
      </c>
      <c r="O29" s="12">
        <f>O23+O26+O27+O28</f>
        <v/>
      </c>
      <c r="P29" s="12">
        <f>P23+P26+P27+P28</f>
        <v/>
      </c>
      <c r="Q29" s="12">
        <f>Q23+Q26+Q27+Q28</f>
        <v/>
      </c>
      <c r="R29" s="12">
        <f>R23+R26+R27+R28</f>
        <v/>
      </c>
      <c r="S29" s="12">
        <f>S23+S26+S27+S28</f>
        <v/>
      </c>
      <c r="T29" s="12">
        <f>T23+T26+T27+T28</f>
        <v/>
      </c>
      <c r="U29" s="12">
        <f>U23+U26+U27+U28</f>
        <v/>
      </c>
      <c r="V29" s="12">
        <f>V23+V26+V27+V28</f>
        <v/>
      </c>
      <c r="W29" s="12">
        <f>W23+W26+W27+W28</f>
        <v/>
      </c>
      <c r="X29" s="12">
        <f>X23+X26+X27+X28</f>
        <v/>
      </c>
      <c r="Y29" s="12">
        <f>Y23+Y26+Y27+Y28</f>
        <v/>
      </c>
      <c r="Z29" s="12">
        <f>Z23+Z26+Z27+Z28</f>
        <v/>
      </c>
      <c r="AA29" s="12">
        <f>AA23+AA26+AA27+AA28</f>
        <v/>
      </c>
      <c r="AB29" s="12">
        <f>AB23+AB26+AB27+AB28</f>
        <v/>
      </c>
      <c r="AC29" s="12">
        <f>AC23+AC26+AC27+AC28</f>
        <v/>
      </c>
      <c r="AD29" s="12">
        <f>AD23+AD26+AD27+AD28</f>
        <v/>
      </c>
      <c r="AF29" s="12">
        <f>AF23+AF26+AF27+AF28</f>
        <v/>
      </c>
      <c r="AG29" s="12">
        <f>AG23+AG26+AG27+AG28</f>
        <v/>
      </c>
      <c r="AH29" s="12">
        <f>AH23+AH26+AH27+AH28</f>
        <v/>
      </c>
      <c r="AI29" s="12">
        <f>AI23+AI26+AI27+AI28</f>
        <v/>
      </c>
      <c r="AJ29" s="12">
        <f>AJ23+AJ26+AJ27+AJ28</f>
        <v/>
      </c>
      <c r="AK29" s="25">
        <f>V29+W29+X29+Y29</f>
        <v/>
      </c>
      <c r="AL29" s="25">
        <f>Z29+AA29+AB29+AC29</f>
        <v/>
      </c>
      <c r="AM29" s="12">
        <f>AM23+AM26+AM27+AM28</f>
        <v/>
      </c>
      <c r="AN29" s="12">
        <f>AN23+AN26+AN27+AN28</f>
        <v/>
      </c>
      <c r="AO29" s="12">
        <f>AO23+AO26+AO27+AO28</f>
        <v/>
      </c>
    </row>
    <row r="30">
      <c r="D30" s="3" t="inlineStr">
        <is>
          <t>Recon: Pretax</t>
        </is>
      </c>
      <c r="G30" s="26">
        <f>IF(_reported!G14="","",G29-_reported!G14)</f>
        <v/>
      </c>
      <c r="H30" s="26">
        <f>IF(_reported!H14="","",H29-_reported!H14)</f>
        <v/>
      </c>
      <c r="I30" s="26">
        <f>IF(_reported!I14="","",I29-_reported!I14)</f>
        <v/>
      </c>
      <c r="J30" s="26">
        <f>IF(_reported!J14="","",J29-_reported!J14)</f>
        <v/>
      </c>
      <c r="K30" s="26">
        <f>IF(_reported!K14="","",K29-_reported!K14)</f>
        <v/>
      </c>
      <c r="L30" s="26">
        <f>IF(_reported!L14="","",L29-_reported!L14)</f>
        <v/>
      </c>
      <c r="M30" s="26">
        <f>IF(_reported!M14="","",M29-_reported!M14)</f>
        <v/>
      </c>
      <c r="N30" s="26">
        <f>IF(_reported!N14="","",N29-_reported!N14)</f>
        <v/>
      </c>
      <c r="O30" s="26">
        <f>IF(_reported!O14="","",O29-_reported!O14)</f>
        <v/>
      </c>
      <c r="P30" s="26">
        <f>IF(_reported!P14="","",P29-_reported!P14)</f>
        <v/>
      </c>
      <c r="Q30" s="26">
        <f>IF(_reported!Q14="","",Q29-_reported!Q14)</f>
        <v/>
      </c>
      <c r="R30" s="26">
        <f>IF(_reported!R14="","",R29-_reported!R14)</f>
        <v/>
      </c>
      <c r="S30" s="26">
        <f>IF(_reported!S14="","",S29-_reported!S14)</f>
        <v/>
      </c>
      <c r="T30" s="26">
        <f>IF(_reported!T14="","",T29-_reported!T14)</f>
        <v/>
      </c>
      <c r="U30" s="26">
        <f>IF(_reported!U14="","",U29-_reported!U14)</f>
        <v/>
      </c>
      <c r="V30" s="26">
        <f>IF(_reported!V14="","",V29-_reported!V14)</f>
        <v/>
      </c>
      <c r="W30" s="26">
        <f>IF(_reported!W14="","",W29-_reported!W14)</f>
        <v/>
      </c>
      <c r="X30" s="26">
        <f>IF(_reported!X14="","",X29-_reported!X14)</f>
        <v/>
      </c>
      <c r="Y30" s="26">
        <f>IF(_reported!Y14="","",Y29-_reported!Y14)</f>
        <v/>
      </c>
      <c r="Z30" s="26">
        <f>IF(_reported!Z14="","",Z29-_reported!Z14)</f>
        <v/>
      </c>
      <c r="AA30" s="26">
        <f>IF(_reported!AA14="","",AA29-_reported!AA14)</f>
        <v/>
      </c>
      <c r="AB30" s="26">
        <f>IF(_reported!AB14="","",AB29-_reported!AB14)</f>
        <v/>
      </c>
      <c r="AC30" s="26">
        <f>IF(_reported!AC14="","",AC29-_reported!AC14)</f>
        <v/>
      </c>
      <c r="AD30" s="26">
        <f>IF(_reported!AD14="","",AD29-_reported!AD14)</f>
        <v/>
      </c>
      <c r="AF30" s="26">
        <f>IF(_reported!AF14="","",AF29-_reported!AF14)</f>
        <v/>
      </c>
      <c r="AG30" s="26">
        <f>IF(_reported!AG14="","",AG29-_reported!AG14)</f>
        <v/>
      </c>
      <c r="AH30" s="26">
        <f>IF(_reported!AH14="","",AH29-_reported!AH14)</f>
        <v/>
      </c>
      <c r="AI30" s="26">
        <f>IF(_reported!AI14="","",AI29-_reported!AI14)</f>
        <v/>
      </c>
      <c r="AJ30" s="26">
        <f>IF(_reported!AJ14="","",AJ29-_reported!AJ14)</f>
        <v/>
      </c>
      <c r="AK30" s="26">
        <f>IF(_reported!AK14="","",AK29-_reported!AK14)</f>
        <v/>
      </c>
      <c r="AL30" s="26">
        <f>IF(_reported!AL14="","",AL29-_reported!AL14)</f>
        <v/>
      </c>
      <c r="AM30" s="26">
        <f>IF(_reported!AM14="","",AM29-_reported!AM14)</f>
        <v/>
      </c>
      <c r="AN30" s="26">
        <f>IF(_reported!AN14="","",AN29-_reported!AN14)</f>
        <v/>
      </c>
      <c r="AO30" s="26">
        <f>IF(_reported!AO14="","",AO29-_reported!AO14)</f>
        <v/>
      </c>
    </row>
    <row r="31"/>
    <row r="32">
      <c r="C32" s="10" t="inlineStr">
        <is>
          <t>Less: Income Tax (Provision)/Benefit</t>
        </is>
      </c>
      <c r="G32" s="11" t="n">
        <v>181</v>
      </c>
      <c r="H32" s="11" t="n">
        <v>67</v>
      </c>
      <c r="I32" s="11" t="n">
        <v>126</v>
      </c>
      <c r="J32" s="11" t="n">
        <v>-166</v>
      </c>
      <c r="K32" s="11" t="n">
        <v>-792</v>
      </c>
      <c r="L32" s="11" t="n">
        <v>-1279</v>
      </c>
      <c r="M32" s="11" t="n">
        <v>-1821</v>
      </c>
      <c r="N32" s="11" t="n">
        <v>-2398</v>
      </c>
      <c r="O32" s="11" t="n">
        <v>-2615</v>
      </c>
      <c r="P32" s="11" t="n">
        <v>-3007</v>
      </c>
      <c r="Q32" s="11" t="n">
        <v>-3126</v>
      </c>
      <c r="R32" s="11" t="n">
        <v>-3135</v>
      </c>
      <c r="S32" s="11" t="n">
        <v>-4784</v>
      </c>
      <c r="T32" s="11" t="n">
        <v>-6026</v>
      </c>
      <c r="U32" s="11" t="n">
        <v>-7438</v>
      </c>
      <c r="V32" s="11" t="n">
        <v>-11582</v>
      </c>
      <c r="W32" s="27">
        <f>-W29*W51</f>
        <v/>
      </c>
      <c r="X32" s="27">
        <f>-X29*X51</f>
        <v/>
      </c>
      <c r="Y32" s="27">
        <f>-Y29*Y51</f>
        <v/>
      </c>
      <c r="Z32" s="27">
        <f>-Z29*Z51</f>
        <v/>
      </c>
      <c r="AA32" s="27">
        <f>-AA29*AA51</f>
        <v/>
      </c>
      <c r="AB32" s="27">
        <f>-AB29*AB51</f>
        <v/>
      </c>
      <c r="AC32" s="27">
        <f>-AC29*AC51</f>
        <v/>
      </c>
      <c r="AD32" s="27">
        <f>-AD29*AD51</f>
        <v/>
      </c>
      <c r="AF32" s="11" t="n">
        <v>-189</v>
      </c>
      <c r="AG32" s="11" t="n">
        <v>187</v>
      </c>
      <c r="AH32" s="11" t="n">
        <v>-4058</v>
      </c>
      <c r="AI32" s="11" t="n">
        <v>-11146</v>
      </c>
      <c r="AJ32" s="11" t="n">
        <v>-21383</v>
      </c>
      <c r="AK32" s="27">
        <f>V32+W32+X32+Y32</f>
        <v/>
      </c>
      <c r="AL32" s="27">
        <f>Z32+AA32+AB32+AC32</f>
        <v/>
      </c>
      <c r="AM32" s="27">
        <f>-AM29*AM51</f>
        <v/>
      </c>
      <c r="AN32" s="27">
        <f>-AN29*AN51</f>
        <v/>
      </c>
      <c r="AO32" s="27">
        <f>-AO29*AO51</f>
        <v/>
      </c>
    </row>
    <row r="33">
      <c r="B33" s="6" t="inlineStr">
        <is>
          <t>Net Income</t>
        </is>
      </c>
      <c r="G33" s="12">
        <f>G29+G32</f>
        <v/>
      </c>
      <c r="H33" s="12">
        <f>H29+H32</f>
        <v/>
      </c>
      <c r="I33" s="12">
        <f>I29+I32</f>
        <v/>
      </c>
      <c r="J33" s="12">
        <f>J29+J32</f>
        <v/>
      </c>
      <c r="K33" s="12">
        <f>K29+K32</f>
        <v/>
      </c>
      <c r="L33" s="12">
        <f>L29+L32</f>
        <v/>
      </c>
      <c r="M33" s="12">
        <f>M29+M32</f>
        <v/>
      </c>
      <c r="N33" s="12">
        <f>N29+N32</f>
        <v/>
      </c>
      <c r="O33" s="12">
        <f>O29+O32</f>
        <v/>
      </c>
      <c r="P33" s="12">
        <f>P29+P32</f>
        <v/>
      </c>
      <c r="Q33" s="12">
        <f>Q29+Q32</f>
        <v/>
      </c>
      <c r="R33" s="12">
        <f>R29+R32</f>
        <v/>
      </c>
      <c r="S33" s="12">
        <f>S29+S32</f>
        <v/>
      </c>
      <c r="T33" s="12">
        <f>T29+T32</f>
        <v/>
      </c>
      <c r="U33" s="12">
        <f>U29+U32</f>
        <v/>
      </c>
      <c r="V33" s="12">
        <f>V29+V32</f>
        <v/>
      </c>
      <c r="W33" s="12">
        <f>W29+W32</f>
        <v/>
      </c>
      <c r="X33" s="12">
        <f>X29+X32</f>
        <v/>
      </c>
      <c r="Y33" s="12">
        <f>Y29+Y32</f>
        <v/>
      </c>
      <c r="Z33" s="12">
        <f>Z29+Z32</f>
        <v/>
      </c>
      <c r="AA33" s="12">
        <f>AA29+AA32</f>
        <v/>
      </c>
      <c r="AB33" s="12">
        <f>AB29+AB32</f>
        <v/>
      </c>
      <c r="AC33" s="12">
        <f>AC29+AC32</f>
        <v/>
      </c>
      <c r="AD33" s="12">
        <f>AD29+AD32</f>
        <v/>
      </c>
      <c r="AF33" s="12">
        <f>AF29+AF32</f>
        <v/>
      </c>
      <c r="AG33" s="12">
        <f>AG29+AG32</f>
        <v/>
      </c>
      <c r="AH33" s="12">
        <f>AH29+AH32</f>
        <v/>
      </c>
      <c r="AI33" s="12">
        <f>AI29+AI32</f>
        <v/>
      </c>
      <c r="AJ33" s="12">
        <f>AJ29+AJ32</f>
        <v/>
      </c>
      <c r="AK33" s="25">
        <f>V33+W33+X33+Y33</f>
        <v/>
      </c>
      <c r="AL33" s="25">
        <f>Z33+AA33+AB33+AC33</f>
        <v/>
      </c>
      <c r="AM33" s="12">
        <f>AM29+AM32</f>
        <v/>
      </c>
      <c r="AN33" s="12">
        <f>AN29+AN32</f>
        <v/>
      </c>
      <c r="AO33" s="12">
        <f>AO29+AO32</f>
        <v/>
      </c>
    </row>
    <row r="34">
      <c r="D34" s="3" t="inlineStr">
        <is>
          <t>Recon: Net Income</t>
        </is>
      </c>
      <c r="G34" s="26">
        <f>IF(_reported!G15="","",G33-_reported!G15)</f>
        <v/>
      </c>
      <c r="H34" s="26">
        <f>IF(_reported!H15="","",H33-_reported!H15)</f>
        <v/>
      </c>
      <c r="I34" s="26">
        <f>IF(_reported!I15="","",I33-_reported!I15)</f>
        <v/>
      </c>
      <c r="J34" s="26">
        <f>IF(_reported!J15="","",J33-_reported!J15)</f>
        <v/>
      </c>
      <c r="K34" s="26">
        <f>IF(_reported!K15="","",K33-_reported!K15)</f>
        <v/>
      </c>
      <c r="L34" s="26">
        <f>IF(_reported!L15="","",L33-_reported!L15)</f>
        <v/>
      </c>
      <c r="M34" s="26">
        <f>IF(_reported!M15="","",M33-_reported!M15)</f>
        <v/>
      </c>
      <c r="N34" s="26">
        <f>IF(_reported!N15="","",N33-_reported!N15)</f>
        <v/>
      </c>
      <c r="O34" s="26">
        <f>IF(_reported!O15="","",O33-_reported!O15)</f>
        <v/>
      </c>
      <c r="P34" s="26">
        <f>IF(_reported!P15="","",P33-_reported!P15)</f>
        <v/>
      </c>
      <c r="Q34" s="26">
        <f>IF(_reported!Q15="","",Q33-_reported!Q15)</f>
        <v/>
      </c>
      <c r="R34" s="26">
        <f>IF(_reported!R15="","",R33-_reported!R15)</f>
        <v/>
      </c>
      <c r="S34" s="26">
        <f>IF(_reported!S15="","",S33-_reported!S15)</f>
        <v/>
      </c>
      <c r="T34" s="26">
        <f>IF(_reported!T15="","",T33-_reported!T15)</f>
        <v/>
      </c>
      <c r="U34" s="26">
        <f>IF(_reported!U15="","",U33-_reported!U15)</f>
        <v/>
      </c>
      <c r="V34" s="26">
        <f>IF(_reported!V15="","",V33-_reported!V15)</f>
        <v/>
      </c>
      <c r="W34" s="26">
        <f>IF(_reported!W15="","",W33-_reported!W15)</f>
        <v/>
      </c>
      <c r="X34" s="26">
        <f>IF(_reported!X15="","",X33-_reported!X15)</f>
        <v/>
      </c>
      <c r="Y34" s="26">
        <f>IF(_reported!Y15="","",Y33-_reported!Y15)</f>
        <v/>
      </c>
      <c r="Z34" s="26">
        <f>IF(_reported!Z15="","",Z33-_reported!Z15)</f>
        <v/>
      </c>
      <c r="AA34" s="26">
        <f>IF(_reported!AA15="","",AA33-_reported!AA15)</f>
        <v/>
      </c>
      <c r="AB34" s="26">
        <f>IF(_reported!AB15="","",AB33-_reported!AB15)</f>
        <v/>
      </c>
      <c r="AC34" s="26">
        <f>IF(_reported!AC15="","",AC33-_reported!AC15)</f>
        <v/>
      </c>
      <c r="AD34" s="26">
        <f>IF(_reported!AD15="","",AD33-_reported!AD15)</f>
        <v/>
      </c>
      <c r="AF34" s="26">
        <f>IF(_reported!AF15="","",AF33-_reported!AF15)</f>
        <v/>
      </c>
      <c r="AG34" s="26">
        <f>IF(_reported!AG15="","",AG33-_reported!AG15)</f>
        <v/>
      </c>
      <c r="AH34" s="26">
        <f>IF(_reported!AH15="","",AH33-_reported!AH15)</f>
        <v/>
      </c>
      <c r="AI34" s="26">
        <f>IF(_reported!AI15="","",AI33-_reported!AI15)</f>
        <v/>
      </c>
      <c r="AJ34" s="26">
        <f>IF(_reported!AJ15="","",AJ33-_reported!AJ15)</f>
        <v/>
      </c>
      <c r="AK34" s="26">
        <f>IF(_reported!AK15="","",AK33-_reported!AK15)</f>
        <v/>
      </c>
      <c r="AL34" s="26">
        <f>IF(_reported!AL15="","",AL33-_reported!AL15)</f>
        <v/>
      </c>
      <c r="AM34" s="26">
        <f>IF(_reported!AM15="","",AM33-_reported!AM15)</f>
        <v/>
      </c>
      <c r="AN34" s="26">
        <f>IF(_reported!AN15="","",AN33-_reported!AN15)</f>
        <v/>
      </c>
      <c r="AO34" s="26">
        <f>IF(_reported!AO15="","",AO33-_reported!AO15)</f>
        <v/>
      </c>
    </row>
    <row r="35"/>
    <row r="36">
      <c r="C36" s="10" t="inlineStr">
        <is>
          <t>EPS — Basic</t>
        </is>
      </c>
      <c r="G36" s="29" t="n">
        <v>0.026</v>
      </c>
      <c r="H36" s="29" t="n">
        <v>0.027</v>
      </c>
      <c r="J36" s="29" t="n">
        <v>0.083</v>
      </c>
      <c r="K36" s="29" t="n">
        <v>0.25</v>
      </c>
      <c r="L36" s="29" t="n">
        <v>0.375</v>
      </c>
      <c r="N36" s="29" t="n">
        <v>0.604</v>
      </c>
      <c r="O36" s="29" t="n">
        <v>0.68</v>
      </c>
      <c r="P36" s="29" t="n">
        <v>0.79</v>
      </c>
      <c r="R36" s="29" t="n">
        <v>0.77</v>
      </c>
      <c r="S36" s="29" t="n">
        <v>1.08</v>
      </c>
      <c r="T36" s="29" t="n">
        <v>1.31</v>
      </c>
      <c r="V36" s="29" t="n">
        <v>2.4</v>
      </c>
      <c r="W36" s="30">
        <f>IFERROR(W33/W38,"")</f>
        <v/>
      </c>
      <c r="X36" s="30">
        <f>IFERROR(X33/X38,"")</f>
        <v/>
      </c>
      <c r="Y36" s="30">
        <f>IFERROR(Y33/Y38,"")</f>
        <v/>
      </c>
      <c r="Z36" s="30">
        <f>IFERROR(Z33/Z38,"")</f>
        <v/>
      </c>
      <c r="AA36" s="30">
        <f>IFERROR(AA33/AA38,"")</f>
        <v/>
      </c>
      <c r="AB36" s="30">
        <f>IFERROR(AB33/AB38,"")</f>
        <v/>
      </c>
      <c r="AC36" s="30">
        <f>IFERROR(AC33/AC38,"")</f>
        <v/>
      </c>
      <c r="AD36" s="30">
        <f>IFERROR(AD33/AD38,"")</f>
        <v/>
      </c>
      <c r="AF36" s="29" t="n">
        <v>0.39</v>
      </c>
      <c r="AG36" s="29" t="n">
        <v>0.18</v>
      </c>
      <c r="AH36" s="29" t="n">
        <v>1.21</v>
      </c>
      <c r="AI36" s="29" t="n">
        <v>2.97</v>
      </c>
      <c r="AJ36" s="29" t="n">
        <v>4.93</v>
      </c>
      <c r="AK36" s="30">
        <f>IFERROR(AK33/AK38,"")</f>
        <v/>
      </c>
      <c r="AL36" s="30">
        <f>IFERROR(AL33/AL38,"")</f>
        <v/>
      </c>
      <c r="AM36" s="30">
        <f>IFERROR(AM33/AM38,"")</f>
        <v/>
      </c>
      <c r="AN36" s="30">
        <f>IFERROR(AN33/AN38,"")</f>
        <v/>
      </c>
      <c r="AO36" s="30">
        <f>IFERROR(AO33/AO38,"")</f>
        <v/>
      </c>
    </row>
    <row r="37">
      <c r="C37" s="10" t="inlineStr">
        <is>
          <t>EPS — Diluted</t>
        </is>
      </c>
      <c r="G37" s="29" t="n">
        <v>0.026</v>
      </c>
      <c r="H37" s="29" t="n">
        <v>0.027</v>
      </c>
      <c r="J37" s="29" t="n">
        <v>0.082</v>
      </c>
      <c r="K37" s="29" t="n">
        <v>0.248</v>
      </c>
      <c r="L37" s="29" t="n">
        <v>0.371</v>
      </c>
      <c r="N37" s="29" t="n">
        <v>0.598</v>
      </c>
      <c r="O37" s="29" t="n">
        <v>0.67</v>
      </c>
      <c r="P37" s="29" t="n">
        <v>0.78</v>
      </c>
      <c r="R37" s="29" t="n">
        <v>0.76</v>
      </c>
      <c r="S37" s="29" t="n">
        <v>1.08</v>
      </c>
      <c r="T37" s="29" t="n">
        <v>1.3</v>
      </c>
      <c r="V37" s="29" t="n">
        <v>2.39</v>
      </c>
      <c r="W37" s="30">
        <f>IFERROR(W33/W39,"")</f>
        <v/>
      </c>
      <c r="X37" s="30">
        <f>IFERROR(X33/X39,"")</f>
        <v/>
      </c>
      <c r="Y37" s="30">
        <f>IFERROR(Y33/Y39,"")</f>
        <v/>
      </c>
      <c r="Z37" s="30">
        <f>IFERROR(Z33/Z39,"")</f>
        <v/>
      </c>
      <c r="AA37" s="30">
        <f>IFERROR(AA33/AA39,"")</f>
        <v/>
      </c>
      <c r="AB37" s="30">
        <f>IFERROR(AB33/AB39,"")</f>
        <v/>
      </c>
      <c r="AC37" s="30">
        <f>IFERROR(AC33/AC39,"")</f>
        <v/>
      </c>
      <c r="AD37" s="30">
        <f>IFERROR(AD33/AD39,"")</f>
        <v/>
      </c>
      <c r="AF37" s="29" t="n">
        <v>0.39</v>
      </c>
      <c r="AG37" s="29" t="n">
        <v>0.17</v>
      </c>
      <c r="AH37" s="29" t="n">
        <v>1.19</v>
      </c>
      <c r="AI37" s="29" t="n">
        <v>2.94</v>
      </c>
      <c r="AJ37" s="29" t="n">
        <v>4.9</v>
      </c>
      <c r="AK37" s="30">
        <f>IFERROR(AK33/AK39,"")</f>
        <v/>
      </c>
      <c r="AL37" s="30">
        <f>IFERROR(AL33/AL39,"")</f>
        <v/>
      </c>
      <c r="AM37" s="30">
        <f>IFERROR(AM33/AM39,"")</f>
        <v/>
      </c>
      <c r="AN37" s="30">
        <f>IFERROR(AN33/AN39,"")</f>
        <v/>
      </c>
      <c r="AO37" s="30">
        <f>IFERROR(AO33/AO39,"")</f>
        <v/>
      </c>
    </row>
    <row r="38">
      <c r="C38" s="10" t="inlineStr">
        <is>
          <t>Shares — Basic (M, post-split)</t>
        </is>
      </c>
      <c r="G38" s="14" t="n">
        <v>24950</v>
      </c>
      <c r="H38" s="14" t="n">
        <v>24830</v>
      </c>
      <c r="J38" s="14" t="n">
        <v>24700</v>
      </c>
      <c r="K38" s="14" t="n">
        <v>24730</v>
      </c>
      <c r="L38" s="14" t="n">
        <v>24680</v>
      </c>
      <c r="N38" s="14" t="n">
        <v>24620</v>
      </c>
      <c r="O38" s="14" t="n">
        <v>24578</v>
      </c>
      <c r="P38" s="14" t="n">
        <v>24533</v>
      </c>
      <c r="R38" s="14" t="n">
        <v>24441</v>
      </c>
      <c r="S38" s="14" t="n">
        <v>24366</v>
      </c>
      <c r="T38" s="14" t="n">
        <v>24327</v>
      </c>
      <c r="V38" s="14" t="n">
        <v>24286</v>
      </c>
      <c r="W38" s="28">
        <f>V38*(1+W52)</f>
        <v/>
      </c>
      <c r="X38" s="28">
        <f>W38*(1+X52)</f>
        <v/>
      </c>
      <c r="Y38" s="28">
        <f>X38*(1+Y52)</f>
        <v/>
      </c>
      <c r="Z38" s="28">
        <f>Y38*(1+Z52)</f>
        <v/>
      </c>
      <c r="AA38" s="28">
        <f>Z38*(1+AA52)</f>
        <v/>
      </c>
      <c r="AB38" s="28">
        <f>AA38*(1+AB52)</f>
        <v/>
      </c>
      <c r="AC38" s="28">
        <f>AB38*(1+AC52)</f>
        <v/>
      </c>
      <c r="AD38" s="28">
        <f>AC38*(1+AD52)</f>
        <v/>
      </c>
      <c r="AF38" s="14" t="n">
        <v>24960</v>
      </c>
      <c r="AG38" s="14" t="n">
        <v>24870</v>
      </c>
      <c r="AH38" s="14" t="n">
        <v>24690</v>
      </c>
      <c r="AI38" s="14" t="n">
        <v>24555</v>
      </c>
      <c r="AJ38" s="14" t="n">
        <v>24359</v>
      </c>
      <c r="AK38" s="28">
        <f>AVERAGE(V38,W38,X38,Y38)</f>
        <v/>
      </c>
      <c r="AL38" s="28">
        <f>AVERAGE(Z38,AA38,AB38,AC38)</f>
        <v/>
      </c>
      <c r="AM38" s="28">
        <f>AL38*(1+AM52)</f>
        <v/>
      </c>
      <c r="AN38" s="28">
        <f>AM38*(1+AN52)</f>
        <v/>
      </c>
      <c r="AO38" s="28">
        <f>AN38*(1+AO52)</f>
        <v/>
      </c>
    </row>
    <row r="39">
      <c r="C39" s="10" t="inlineStr">
        <is>
          <t>Shares — Diluted (M, post-split)</t>
        </is>
      </c>
      <c r="G39" s="14" t="n">
        <v>25160</v>
      </c>
      <c r="H39" s="14" t="n">
        <v>24990</v>
      </c>
      <c r="J39" s="14" t="n">
        <v>24900</v>
      </c>
      <c r="K39" s="14" t="n">
        <v>24990</v>
      </c>
      <c r="L39" s="14" t="n">
        <v>24940</v>
      </c>
      <c r="N39" s="14" t="n">
        <v>24890</v>
      </c>
      <c r="O39" s="14" t="n">
        <v>24848</v>
      </c>
      <c r="P39" s="14" t="n">
        <v>24774</v>
      </c>
      <c r="R39" s="14" t="n">
        <v>24611</v>
      </c>
      <c r="S39" s="14" t="n">
        <v>24532</v>
      </c>
      <c r="T39" s="14" t="n">
        <v>24483</v>
      </c>
      <c r="V39" s="14" t="n">
        <v>24391</v>
      </c>
      <c r="W39" s="28">
        <f>V39*(1+W52)</f>
        <v/>
      </c>
      <c r="X39" s="28">
        <f>W39*(1+X52)</f>
        <v/>
      </c>
      <c r="Y39" s="28">
        <f>X39*(1+Y52)</f>
        <v/>
      </c>
      <c r="Z39" s="28">
        <f>Y39*(1+Z52)</f>
        <v/>
      </c>
      <c r="AA39" s="28">
        <f>Z39*(1+AA52)</f>
        <v/>
      </c>
      <c r="AB39" s="28">
        <f>AA39*(1+AB52)</f>
        <v/>
      </c>
      <c r="AC39" s="28">
        <f>AB39*(1+AC52)</f>
        <v/>
      </c>
      <c r="AD39" s="28">
        <f>AC39*(1+AD52)</f>
        <v/>
      </c>
      <c r="AF39" s="14" t="n">
        <v>25350</v>
      </c>
      <c r="AG39" s="14" t="n">
        <v>25070</v>
      </c>
      <c r="AH39" s="14" t="n">
        <v>24940</v>
      </c>
      <c r="AI39" s="14" t="n">
        <v>24804</v>
      </c>
      <c r="AJ39" s="14" t="n">
        <v>24514</v>
      </c>
      <c r="AK39" s="28">
        <f>AVERAGE(V39,W39,X39,Y39)</f>
        <v/>
      </c>
      <c r="AL39" s="28">
        <f>AVERAGE(Z39,AA39,AB39,AC39)</f>
        <v/>
      </c>
      <c r="AM39" s="28">
        <f>AL39*(1+AM52)</f>
        <v/>
      </c>
      <c r="AN39" s="28">
        <f>AM39*(1+AN52)</f>
        <v/>
      </c>
      <c r="AO39" s="28">
        <f>AN39*(1+AO52)</f>
        <v/>
      </c>
    </row>
    <row r="40"/>
    <row r="41"/>
    <row r="42">
      <c r="B42" s="7" t="inlineStr">
        <is>
          <t>Ratios &amp; Assumptions</t>
        </is>
      </c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  <c r="Q42" s="7" t="n"/>
      <c r="R42" s="7" t="n"/>
      <c r="S42" s="7" t="n"/>
      <c r="T42" s="7" t="n"/>
      <c r="U42" s="7" t="n"/>
      <c r="V42" s="7" t="n"/>
      <c r="W42" s="7" t="n"/>
      <c r="X42" s="7" t="n"/>
      <c r="Y42" s="7" t="n"/>
      <c r="Z42" s="7" t="n"/>
      <c r="AA42" s="7" t="n"/>
      <c r="AB42" s="7" t="n"/>
      <c r="AC42" s="7" t="n"/>
      <c r="AD42" s="7" t="n"/>
      <c r="AF42" s="7" t="n"/>
      <c r="AG42" s="7" t="n"/>
      <c r="AH42" s="7" t="n"/>
      <c r="AI42" s="7" t="n"/>
      <c r="AJ42" s="7" t="n"/>
      <c r="AK42" s="7" t="n"/>
      <c r="AL42" s="7" t="n"/>
      <c r="AM42" s="7" t="n"/>
      <c r="AN42" s="7" t="n"/>
      <c r="AO42" s="7" t="n"/>
    </row>
    <row r="43"/>
    <row r="44">
      <c r="D44" s="10" t="inlineStr">
        <is>
          <t>YoY Revenue Growth</t>
        </is>
      </c>
      <c r="K44" s="31">
        <f>IFERROR(K10/G10-1,"")</f>
        <v/>
      </c>
      <c r="L44" s="31">
        <f>IFERROR(L10/H10-1,"")</f>
        <v/>
      </c>
      <c r="M44" s="31">
        <f>IFERROR(M10/I10-1,"")</f>
        <v/>
      </c>
      <c r="N44" s="31">
        <f>IFERROR(N10/J10-1,"")</f>
        <v/>
      </c>
      <c r="O44" s="31">
        <f>IFERROR(O10/K10-1,"")</f>
        <v/>
      </c>
      <c r="P44" s="31">
        <f>IFERROR(P10/L10-1,"")</f>
        <v/>
      </c>
      <c r="Q44" s="31">
        <f>IFERROR(Q10/M10-1,"")</f>
        <v/>
      </c>
      <c r="R44" s="31">
        <f>IFERROR(R10/N10-1,"")</f>
        <v/>
      </c>
      <c r="S44" s="31">
        <f>IFERROR(S10/O10-1,"")</f>
        <v/>
      </c>
      <c r="T44" s="31">
        <f>IFERROR(T10/P10-1,"")</f>
        <v/>
      </c>
      <c r="U44" s="31">
        <f>IFERROR(U10/Q10-1,"")</f>
        <v/>
      </c>
      <c r="V44" s="31">
        <f>IFERROR(V10/R10-1,"")</f>
        <v/>
      </c>
      <c r="W44" s="32">
        <f>IFERROR(W10/S10-1,"")</f>
        <v/>
      </c>
      <c r="X44" s="32">
        <f>IFERROR(X10/T10-1,"")</f>
        <v/>
      </c>
      <c r="Y44" s="32">
        <f>IFERROR(Y10/U10-1,"")</f>
        <v/>
      </c>
      <c r="Z44" s="32">
        <f>IFERROR(Z10/V10-1,"")</f>
        <v/>
      </c>
      <c r="AA44" s="32">
        <f>IFERROR(AA10/W10-1,"")</f>
        <v/>
      </c>
      <c r="AB44" s="32">
        <f>IFERROR(AB10/X10-1,"")</f>
        <v/>
      </c>
      <c r="AC44" s="32">
        <f>IFERROR(AC10/Y10-1,"")</f>
        <v/>
      </c>
      <c r="AD44" s="32">
        <f>IFERROR(AD10/Z10-1,"")</f>
        <v/>
      </c>
      <c r="AG44" s="31">
        <f>IFERROR(AG10/AF10-1,"")</f>
        <v/>
      </c>
      <c r="AH44" s="31">
        <f>IFERROR(AH10/AG10-1,"")</f>
        <v/>
      </c>
      <c r="AI44" s="31">
        <f>IFERROR(AI10/AH10-1,"")</f>
        <v/>
      </c>
      <c r="AJ44" s="31">
        <f>IFERROR(AJ10/AI10-1,"")</f>
        <v/>
      </c>
      <c r="AK44" s="32">
        <f>IFERROR(AK10/AJ10-1,"")</f>
        <v/>
      </c>
      <c r="AL44" s="32">
        <f>IFERROR(AL10/AK10-1,"")</f>
        <v/>
      </c>
      <c r="AM44" s="32">
        <f>IFERROR(AM10/AL10-1,"")</f>
        <v/>
      </c>
      <c r="AN44" s="32">
        <f>IFERROR(AN10/AM10-1,"")</f>
        <v/>
      </c>
      <c r="AO44" s="32">
        <f>IFERROR(AO10/AN10-1,"")</f>
        <v/>
      </c>
    </row>
    <row r="45">
      <c r="D45" s="10" t="inlineStr">
        <is>
          <t>Gross Margin %</t>
        </is>
      </c>
      <c r="G45" s="31">
        <f>IFERROR(G15/G10,"")</f>
        <v/>
      </c>
      <c r="H45" s="31">
        <f>IFERROR(H15/H10,"")</f>
        <v/>
      </c>
      <c r="I45" s="31">
        <f>IFERROR(I15/I10,"")</f>
        <v/>
      </c>
      <c r="J45" s="31">
        <f>IFERROR(J15/J10,"")</f>
        <v/>
      </c>
      <c r="K45" s="31">
        <f>IFERROR(K15/K10,"")</f>
        <v/>
      </c>
      <c r="L45" s="31">
        <f>IFERROR(L15/L10,"")</f>
        <v/>
      </c>
      <c r="M45" s="31">
        <f>IFERROR(M15/M10,"")</f>
        <v/>
      </c>
      <c r="N45" s="31">
        <f>IFERROR(N15/N10,"")</f>
        <v/>
      </c>
      <c r="O45" s="31">
        <f>IFERROR(O15/O10,"")</f>
        <v/>
      </c>
      <c r="P45" s="31">
        <f>IFERROR(P15/P10,"")</f>
        <v/>
      </c>
      <c r="Q45" s="31">
        <f>IFERROR(Q15/Q10,"")</f>
        <v/>
      </c>
      <c r="R45" s="31">
        <f>IFERROR(R15/R10,"")</f>
        <v/>
      </c>
      <c r="S45" s="31">
        <f>IFERROR(S15/S10,"")</f>
        <v/>
      </c>
      <c r="T45" s="31">
        <f>IFERROR(T15/T10,"")</f>
        <v/>
      </c>
      <c r="U45" s="31">
        <f>IFERROR(U15/U10,"")</f>
        <v/>
      </c>
      <c r="V45" s="31">
        <f>IFERROR(V15/V10,"")</f>
        <v/>
      </c>
      <c r="W45" s="33" t="n">
        <v>0.745</v>
      </c>
      <c r="X45" s="33" t="n">
        <v>0.748</v>
      </c>
      <c r="Y45" s="33" t="n">
        <v>0.75</v>
      </c>
      <c r="Z45" s="33" t="n">
        <v>0.748</v>
      </c>
      <c r="AA45" s="33" t="n">
        <v>0.75</v>
      </c>
      <c r="AB45" s="33" t="n">
        <v>0.745</v>
      </c>
      <c r="AC45" s="33" t="n">
        <v>0.74</v>
      </c>
      <c r="AD45" s="33" t="n">
        <v>0.735</v>
      </c>
      <c r="AF45" s="31">
        <f>IFERROR(AF15/AF10,"")</f>
        <v/>
      </c>
      <c r="AG45" s="31">
        <f>IFERROR(AG15/AG10,"")</f>
        <v/>
      </c>
      <c r="AH45" s="31">
        <f>IFERROR(AH15/AH10,"")</f>
        <v/>
      </c>
      <c r="AI45" s="31">
        <f>IFERROR(AI15/AI10,"")</f>
        <v/>
      </c>
      <c r="AJ45" s="31">
        <f>IFERROR(AJ15/AJ10,"")</f>
        <v/>
      </c>
      <c r="AK45" s="32">
        <f>IFERROR(AK15/AK10,"")</f>
        <v/>
      </c>
      <c r="AL45" s="32">
        <f>IFERROR(AL15/AL10,"")</f>
        <v/>
      </c>
      <c r="AM45" s="33" t="n">
        <v>0.73</v>
      </c>
      <c r="AN45" s="33" t="n">
        <v>0.72</v>
      </c>
      <c r="AO45" s="33" t="n">
        <v>0.71</v>
      </c>
    </row>
    <row r="46">
      <c r="D46" s="10" t="inlineStr">
        <is>
          <t>R&amp;D % of Revenue</t>
        </is>
      </c>
      <c r="G46" s="31">
        <f>IFERROR(-G18/G10,"")</f>
        <v/>
      </c>
      <c r="H46" s="31">
        <f>IFERROR(-H18/H10,"")</f>
        <v/>
      </c>
      <c r="I46" s="31">
        <f>IFERROR(-I18/I10,"")</f>
        <v/>
      </c>
      <c r="J46" s="31">
        <f>IFERROR(-J18/J10,"")</f>
        <v/>
      </c>
      <c r="K46" s="31">
        <f>IFERROR(-K18/K10,"")</f>
        <v/>
      </c>
      <c r="L46" s="31">
        <f>IFERROR(-L18/L10,"")</f>
        <v/>
      </c>
      <c r="M46" s="31">
        <f>IFERROR(-M18/M10,"")</f>
        <v/>
      </c>
      <c r="N46" s="31">
        <f>IFERROR(-N18/N10,"")</f>
        <v/>
      </c>
      <c r="O46" s="31">
        <f>IFERROR(-O18/O10,"")</f>
        <v/>
      </c>
      <c r="P46" s="31">
        <f>IFERROR(-P18/P10,"")</f>
        <v/>
      </c>
      <c r="Q46" s="31">
        <f>IFERROR(-Q18/Q10,"")</f>
        <v/>
      </c>
      <c r="R46" s="31">
        <f>IFERROR(-R18/R10,"")</f>
        <v/>
      </c>
      <c r="S46" s="31">
        <f>IFERROR(-S18/S10,"")</f>
        <v/>
      </c>
      <c r="T46" s="31">
        <f>IFERROR(-T18/T10,"")</f>
        <v/>
      </c>
      <c r="U46" s="31">
        <f>IFERROR(-U18/U10,"")</f>
        <v/>
      </c>
      <c r="V46" s="31">
        <f>IFERROR(-V18/V10,"")</f>
        <v/>
      </c>
      <c r="W46" s="33" t="n">
        <v>0.07199999999999999</v>
      </c>
      <c r="X46" s="33" t="n">
        <v>0.07199999999999999</v>
      </c>
      <c r="Y46" s="33" t="n">
        <v>0.07000000000000001</v>
      </c>
      <c r="Z46" s="33" t="n">
        <v>0.07199999999999999</v>
      </c>
      <c r="AA46" s="33" t="n">
        <v>0.07000000000000001</v>
      </c>
      <c r="AB46" s="33" t="n">
        <v>0.07000000000000001</v>
      </c>
      <c r="AC46" s="33" t="n">
        <v>0.068</v>
      </c>
      <c r="AD46" s="33" t="n">
        <v>0.07000000000000001</v>
      </c>
      <c r="AF46" s="31">
        <f>IFERROR(-AF18/AF10,"")</f>
        <v/>
      </c>
      <c r="AG46" s="31">
        <f>IFERROR(-AG18/AG10,"")</f>
        <v/>
      </c>
      <c r="AH46" s="31">
        <f>IFERROR(-AH18/AH10,"")</f>
        <v/>
      </c>
      <c r="AI46" s="31">
        <f>IFERROR(-AI18/AI10,"")</f>
        <v/>
      </c>
      <c r="AJ46" s="31">
        <f>IFERROR(-AJ18/AJ10,"")</f>
        <v/>
      </c>
      <c r="AK46" s="32">
        <f>IFERROR(-AK18/AK10,"")</f>
        <v/>
      </c>
      <c r="AL46" s="32">
        <f>IFERROR(-AL18/AL10,"")</f>
        <v/>
      </c>
      <c r="AM46" s="33" t="n">
        <v>0.068</v>
      </c>
      <c r="AN46" s="33" t="n">
        <v>0.067</v>
      </c>
      <c r="AO46" s="33" t="n">
        <v>0.065</v>
      </c>
    </row>
    <row r="47">
      <c r="D47" s="10" t="inlineStr">
        <is>
          <t>SG&amp;A % of Revenue</t>
        </is>
      </c>
      <c r="G47" s="31">
        <f>IFERROR(-G19/G10,"")</f>
        <v/>
      </c>
      <c r="H47" s="31">
        <f>IFERROR(-H19/H10,"")</f>
        <v/>
      </c>
      <c r="I47" s="31">
        <f>IFERROR(-I19/I10,"")</f>
        <v/>
      </c>
      <c r="J47" s="31">
        <f>IFERROR(-J19/J10,"")</f>
        <v/>
      </c>
      <c r="K47" s="31">
        <f>IFERROR(-K19/K10,"")</f>
        <v/>
      </c>
      <c r="L47" s="31">
        <f>IFERROR(-L19/L10,"")</f>
        <v/>
      </c>
      <c r="M47" s="31">
        <f>IFERROR(-M19/M10,"")</f>
        <v/>
      </c>
      <c r="N47" s="31">
        <f>IFERROR(-N19/N10,"")</f>
        <v/>
      </c>
      <c r="O47" s="31">
        <f>IFERROR(-O19/O10,"")</f>
        <v/>
      </c>
      <c r="P47" s="31">
        <f>IFERROR(-P19/P10,"")</f>
        <v/>
      </c>
      <c r="Q47" s="31">
        <f>IFERROR(-Q19/Q10,"")</f>
        <v/>
      </c>
      <c r="R47" s="31">
        <f>IFERROR(-R19/R10,"")</f>
        <v/>
      </c>
      <c r="S47" s="31">
        <f>IFERROR(-S19/S10,"")</f>
        <v/>
      </c>
      <c r="T47" s="31">
        <f>IFERROR(-T19/T10,"")</f>
        <v/>
      </c>
      <c r="U47" s="31">
        <f>IFERROR(-U19/U10,"")</f>
        <v/>
      </c>
      <c r="V47" s="31">
        <f>IFERROR(-V19/V10,"")</f>
        <v/>
      </c>
      <c r="W47" s="33" t="n">
        <v>0.018</v>
      </c>
      <c r="X47" s="33" t="n">
        <v>0.018</v>
      </c>
      <c r="Y47" s="33" t="n">
        <v>0.018</v>
      </c>
      <c r="Z47" s="33" t="n">
        <v>0.018</v>
      </c>
      <c r="AA47" s="33" t="n">
        <v>0.018</v>
      </c>
      <c r="AB47" s="33" t="n">
        <v>0.018</v>
      </c>
      <c r="AC47" s="33" t="n">
        <v>0.017</v>
      </c>
      <c r="AD47" s="33" t="n">
        <v>0.017</v>
      </c>
      <c r="AF47" s="31">
        <f>IFERROR(-AF19/AF10,"")</f>
        <v/>
      </c>
      <c r="AG47" s="31">
        <f>IFERROR(-AG19/AG10,"")</f>
        <v/>
      </c>
      <c r="AH47" s="31">
        <f>IFERROR(-AH19/AH10,"")</f>
        <v/>
      </c>
      <c r="AI47" s="31">
        <f>IFERROR(-AI19/AI10,"")</f>
        <v/>
      </c>
      <c r="AJ47" s="31">
        <f>IFERROR(-AJ19/AJ10,"")</f>
        <v/>
      </c>
      <c r="AK47" s="32">
        <f>IFERROR(-AK19/AK10,"")</f>
        <v/>
      </c>
      <c r="AL47" s="32">
        <f>IFERROR(-AL19/AL10,"")</f>
        <v/>
      </c>
      <c r="AM47" s="33" t="n">
        <v>0.017</v>
      </c>
      <c r="AN47" s="33" t="n">
        <v>0.017</v>
      </c>
      <c r="AO47" s="33" t="n">
        <v>0.017</v>
      </c>
    </row>
    <row r="48">
      <c r="D48" s="10" t="inlineStr">
        <is>
          <t>Interest Income % of Revenue</t>
        </is>
      </c>
      <c r="G48" s="31">
        <f>IFERROR(G26/G10,"")</f>
        <v/>
      </c>
      <c r="H48" s="31">
        <f>IFERROR(H26/H10,"")</f>
        <v/>
      </c>
      <c r="I48" s="31">
        <f>IFERROR(I26/I10,"")</f>
        <v/>
      </c>
      <c r="J48" s="31">
        <f>IFERROR(J26/J10,"")</f>
        <v/>
      </c>
      <c r="K48" s="31">
        <f>IFERROR(K26/K10,"")</f>
        <v/>
      </c>
      <c r="L48" s="31">
        <f>IFERROR(L26/L10,"")</f>
        <v/>
      </c>
      <c r="M48" s="31">
        <f>IFERROR(M26/M10,"")</f>
        <v/>
      </c>
      <c r="N48" s="31">
        <f>IFERROR(N26/N10,"")</f>
        <v/>
      </c>
      <c r="O48" s="31">
        <f>IFERROR(O26/O10,"")</f>
        <v/>
      </c>
      <c r="P48" s="31">
        <f>IFERROR(P26/P10,"")</f>
        <v/>
      </c>
      <c r="Q48" s="31">
        <f>IFERROR(Q26/Q10,"")</f>
        <v/>
      </c>
      <c r="R48" s="31">
        <f>IFERROR(R26/R10,"")</f>
        <v/>
      </c>
      <c r="S48" s="31">
        <f>IFERROR(S26/S10,"")</f>
        <v/>
      </c>
      <c r="T48" s="31">
        <f>IFERROR(T26/T10,"")</f>
        <v/>
      </c>
      <c r="U48" s="31">
        <f>IFERROR(U26/U10,"")</f>
        <v/>
      </c>
      <c r="V48" s="31">
        <f>IFERROR(V26/V10,"")</f>
        <v/>
      </c>
      <c r="W48" s="33" t="n">
        <v>0.007</v>
      </c>
      <c r="X48" s="33" t="n">
        <v>0.007</v>
      </c>
      <c r="Y48" s="33" t="n">
        <v>0.006</v>
      </c>
      <c r="Z48" s="33" t="n">
        <v>0.006</v>
      </c>
      <c r="AA48" s="33" t="n">
        <v>0.006</v>
      </c>
      <c r="AB48" s="33" t="n">
        <v>0.005</v>
      </c>
      <c r="AC48" s="33" t="n">
        <v>0.005</v>
      </c>
      <c r="AD48" s="33" t="n">
        <v>0.005</v>
      </c>
      <c r="AF48" s="31">
        <f>IFERROR(AF26/AF10,"")</f>
        <v/>
      </c>
      <c r="AG48" s="31">
        <f>IFERROR(AG26/AG10,"")</f>
        <v/>
      </c>
      <c r="AH48" s="31">
        <f>IFERROR(AH26/AH10,"")</f>
        <v/>
      </c>
      <c r="AI48" s="31">
        <f>IFERROR(AI26/AI10,"")</f>
        <v/>
      </c>
      <c r="AJ48" s="31">
        <f>IFERROR(AJ26/AJ10,"")</f>
        <v/>
      </c>
      <c r="AK48" s="32">
        <f>IFERROR(AK26/AK10,"")</f>
        <v/>
      </c>
      <c r="AL48" s="32">
        <f>IFERROR(AL26/AL10,"")</f>
        <v/>
      </c>
      <c r="AM48" s="33" t="n">
        <v>0.005</v>
      </c>
      <c r="AN48" s="33" t="n">
        <v>0.005</v>
      </c>
      <c r="AO48" s="33" t="n">
        <v>0.005</v>
      </c>
    </row>
    <row r="49">
      <c r="D49" s="10" t="inlineStr">
        <is>
          <t>Interest Expense % of Revenue</t>
        </is>
      </c>
      <c r="G49" s="31">
        <f>IFERROR(G27/G10,"")</f>
        <v/>
      </c>
      <c r="H49" s="31">
        <f>IFERROR(H27/H10,"")</f>
        <v/>
      </c>
      <c r="I49" s="31">
        <f>IFERROR(I27/I10,"")</f>
        <v/>
      </c>
      <c r="J49" s="31">
        <f>IFERROR(J27/J10,"")</f>
        <v/>
      </c>
      <c r="K49" s="31">
        <f>IFERROR(K27/K10,"")</f>
        <v/>
      </c>
      <c r="L49" s="31">
        <f>IFERROR(L27/L10,"")</f>
        <v/>
      </c>
      <c r="M49" s="31">
        <f>IFERROR(M27/M10,"")</f>
        <v/>
      </c>
      <c r="N49" s="31">
        <f>IFERROR(N27/N10,"")</f>
        <v/>
      </c>
      <c r="O49" s="31">
        <f>IFERROR(O27/O10,"")</f>
        <v/>
      </c>
      <c r="P49" s="31">
        <f>IFERROR(P27/P10,"")</f>
        <v/>
      </c>
      <c r="Q49" s="31">
        <f>IFERROR(Q27/Q10,"")</f>
        <v/>
      </c>
      <c r="R49" s="31">
        <f>IFERROR(R27/R10,"")</f>
        <v/>
      </c>
      <c r="S49" s="31">
        <f>IFERROR(S27/S10,"")</f>
        <v/>
      </c>
      <c r="T49" s="31">
        <f>IFERROR(T27/T10,"")</f>
        <v/>
      </c>
      <c r="U49" s="31">
        <f>IFERROR(U27/U10,"")</f>
        <v/>
      </c>
      <c r="V49" s="31">
        <f>IFERROR(V27/V10,"")</f>
        <v/>
      </c>
      <c r="W49" s="33" t="n">
        <v>-0.0012</v>
      </c>
      <c r="X49" s="33" t="n">
        <v>-0.0012</v>
      </c>
      <c r="Y49" s="33" t="n">
        <v>-0.0012</v>
      </c>
      <c r="Z49" s="33" t="n">
        <v>-0.0012</v>
      </c>
      <c r="AA49" s="33" t="n">
        <v>-0.0012</v>
      </c>
      <c r="AB49" s="33" t="n">
        <v>-0.0012</v>
      </c>
      <c r="AC49" s="33" t="n">
        <v>-0.0012</v>
      </c>
      <c r="AD49" s="33" t="n">
        <v>-0.0012</v>
      </c>
      <c r="AF49" s="31">
        <f>IFERROR(AF27/AF10,"")</f>
        <v/>
      </c>
      <c r="AG49" s="31">
        <f>IFERROR(AG27/AG10,"")</f>
        <v/>
      </c>
      <c r="AH49" s="31">
        <f>IFERROR(AH27/AH10,"")</f>
        <v/>
      </c>
      <c r="AI49" s="31">
        <f>IFERROR(AI27/AI10,"")</f>
        <v/>
      </c>
      <c r="AJ49" s="31">
        <f>IFERROR(AJ27/AJ10,"")</f>
        <v/>
      </c>
      <c r="AK49" s="32">
        <f>IFERROR(AK27/AK10,"")</f>
        <v/>
      </c>
      <c r="AL49" s="32">
        <f>IFERROR(AL27/AL10,"")</f>
        <v/>
      </c>
      <c r="AM49" s="33" t="n">
        <v>-0.0012</v>
      </c>
      <c r="AN49" s="33" t="n">
        <v>-0.0012</v>
      </c>
      <c r="AO49" s="33" t="n">
        <v>-0.0012</v>
      </c>
    </row>
    <row r="50">
      <c r="D50" s="10" t="inlineStr">
        <is>
          <t>Other Income/(Expense) % of Revenue</t>
        </is>
      </c>
      <c r="G50" s="31">
        <f>IFERROR(G28/G10,"")</f>
        <v/>
      </c>
      <c r="H50" s="31">
        <f>IFERROR(H28/H10,"")</f>
        <v/>
      </c>
      <c r="I50" s="31">
        <f>IFERROR(I28/I10,"")</f>
        <v/>
      </c>
      <c r="J50" s="31">
        <f>IFERROR(J28/J10,"")</f>
        <v/>
      </c>
      <c r="K50" s="31">
        <f>IFERROR(K28/K10,"")</f>
        <v/>
      </c>
      <c r="L50" s="31">
        <f>IFERROR(L28/L10,"")</f>
        <v/>
      </c>
      <c r="M50" s="31">
        <f>IFERROR(M28/M10,"")</f>
        <v/>
      </c>
      <c r="N50" s="31">
        <f>IFERROR(N28/N10,"")</f>
        <v/>
      </c>
      <c r="O50" s="31">
        <f>IFERROR(O28/O10,"")</f>
        <v/>
      </c>
      <c r="P50" s="31">
        <f>IFERROR(P28/P10,"")</f>
        <v/>
      </c>
      <c r="Q50" s="31">
        <f>IFERROR(Q28/Q10,"")</f>
        <v/>
      </c>
      <c r="R50" s="31">
        <f>IFERROR(R28/R10,"")</f>
        <v/>
      </c>
      <c r="S50" s="31">
        <f>IFERROR(S28/S10,"")</f>
        <v/>
      </c>
      <c r="T50" s="31">
        <f>IFERROR(T28/T10,"")</f>
        <v/>
      </c>
      <c r="U50" s="31">
        <f>IFERROR(U28/U10,"")</f>
        <v/>
      </c>
      <c r="V50" s="31">
        <f>IFERROR(V28/V10,"")</f>
        <v/>
      </c>
      <c r="W50" s="33" t="n">
        <v>0.005</v>
      </c>
      <c r="X50" s="33" t="n">
        <v>0.005</v>
      </c>
      <c r="Y50" s="33" t="n">
        <v>0.005</v>
      </c>
      <c r="Z50" s="33" t="n">
        <v>0.005</v>
      </c>
      <c r="AA50" s="33" t="n">
        <v>0.005</v>
      </c>
      <c r="AB50" s="33" t="n">
        <v>0.005</v>
      </c>
      <c r="AC50" s="33" t="n">
        <v>0.005</v>
      </c>
      <c r="AD50" s="33" t="n">
        <v>0.005</v>
      </c>
      <c r="AF50" s="31">
        <f>IFERROR(AF28/AF10,"")</f>
        <v/>
      </c>
      <c r="AG50" s="31">
        <f>IFERROR(AG28/AG10,"")</f>
        <v/>
      </c>
      <c r="AH50" s="31">
        <f>IFERROR(AH28/AH10,"")</f>
        <v/>
      </c>
      <c r="AI50" s="31">
        <f>IFERROR(AI28/AI10,"")</f>
        <v/>
      </c>
      <c r="AJ50" s="31">
        <f>IFERROR(AJ28/AJ10,"")</f>
        <v/>
      </c>
      <c r="AK50" s="32">
        <f>IFERROR(AK28/AK10,"")</f>
        <v/>
      </c>
      <c r="AL50" s="32">
        <f>IFERROR(AL28/AL10,"")</f>
        <v/>
      </c>
      <c r="AM50" s="33" t="n">
        <v>0.005</v>
      </c>
      <c r="AN50" s="33" t="n">
        <v>0.005</v>
      </c>
      <c r="AO50" s="33" t="n">
        <v>0.005</v>
      </c>
    </row>
    <row r="51">
      <c r="D51" s="10" t="inlineStr">
        <is>
          <t>Effective Tax Rate</t>
        </is>
      </c>
      <c r="G51" s="31">
        <f>IFERROR(-G32/G29,"")</f>
        <v/>
      </c>
      <c r="H51" s="31">
        <f>IFERROR(-H32/H29,"")</f>
        <v/>
      </c>
      <c r="I51" s="31">
        <f>IFERROR(-I32/I29,"")</f>
        <v/>
      </c>
      <c r="J51" s="31">
        <f>IFERROR(-J32/J29,"")</f>
        <v/>
      </c>
      <c r="K51" s="31">
        <f>IFERROR(-K32/K29,"")</f>
        <v/>
      </c>
      <c r="L51" s="31">
        <f>IFERROR(-L32/L29,"")</f>
        <v/>
      </c>
      <c r="M51" s="31">
        <f>IFERROR(-M32/M29,"")</f>
        <v/>
      </c>
      <c r="N51" s="31">
        <f>IFERROR(-N32/N29,"")</f>
        <v/>
      </c>
      <c r="O51" s="31">
        <f>IFERROR(-O32/O29,"")</f>
        <v/>
      </c>
      <c r="P51" s="31">
        <f>IFERROR(-P32/P29,"")</f>
        <v/>
      </c>
      <c r="Q51" s="31">
        <f>IFERROR(-Q32/Q29,"")</f>
        <v/>
      </c>
      <c r="R51" s="31">
        <f>IFERROR(-R32/R29,"")</f>
        <v/>
      </c>
      <c r="S51" s="31">
        <f>IFERROR(-S32/S29,"")</f>
        <v/>
      </c>
      <c r="T51" s="31">
        <f>IFERROR(-T32/T29,"")</f>
        <v/>
      </c>
      <c r="U51" s="31">
        <f>IFERROR(-U32/U29,"")</f>
        <v/>
      </c>
      <c r="V51" s="31">
        <f>IFERROR(-V32/V29,"")</f>
        <v/>
      </c>
      <c r="W51" s="33" t="n">
        <v>0.165</v>
      </c>
      <c r="X51" s="33" t="n">
        <v>0.165</v>
      </c>
      <c r="Y51" s="33" t="n">
        <v>0.16</v>
      </c>
      <c r="Z51" s="33" t="n">
        <v>0.155</v>
      </c>
      <c r="AA51" s="33" t="n">
        <v>0.155</v>
      </c>
      <c r="AB51" s="33" t="n">
        <v>0.15</v>
      </c>
      <c r="AC51" s="33" t="n">
        <v>0.15</v>
      </c>
      <c r="AD51" s="33" t="n">
        <v>0.15</v>
      </c>
      <c r="AF51" s="31">
        <f>IFERROR(-AF32/AF29,"")</f>
        <v/>
      </c>
      <c r="AG51" s="31">
        <f>IFERROR(-AG32/AG29,"")</f>
        <v/>
      </c>
      <c r="AH51" s="31">
        <f>IFERROR(-AH32/AH29,"")</f>
        <v/>
      </c>
      <c r="AI51" s="31">
        <f>IFERROR(-AI32/AI29,"")</f>
        <v/>
      </c>
      <c r="AJ51" s="31">
        <f>IFERROR(-AJ32/AJ29,"")</f>
        <v/>
      </c>
      <c r="AK51" s="32">
        <f>IFERROR(-AK32/AK29,"")</f>
        <v/>
      </c>
      <c r="AL51" s="32">
        <f>IFERROR(-AL32/AL29,"")</f>
        <v/>
      </c>
      <c r="AM51" s="33" t="n">
        <v>0.15</v>
      </c>
      <c r="AN51" s="33" t="n">
        <v>0.15</v>
      </c>
      <c r="AO51" s="33" t="n">
        <v>0.15</v>
      </c>
    </row>
    <row r="52">
      <c r="D52" s="10" t="inlineStr">
        <is>
          <t>Diluted Shares QoQ/YoY Growth</t>
        </is>
      </c>
      <c r="H52" s="31">
        <f>IFERROR(H39/G39-1,"")</f>
        <v/>
      </c>
      <c r="I52" s="31">
        <f>IFERROR(I39/H39-1,"")</f>
        <v/>
      </c>
      <c r="J52" s="31">
        <f>IFERROR(J39/I39-1,"")</f>
        <v/>
      </c>
      <c r="K52" s="31">
        <f>IFERROR(K39/J39-1,"")</f>
        <v/>
      </c>
      <c r="L52" s="31">
        <f>IFERROR(L39/K39-1,"")</f>
        <v/>
      </c>
      <c r="M52" s="31">
        <f>IFERROR(M39/L39-1,"")</f>
        <v/>
      </c>
      <c r="N52" s="31">
        <f>IFERROR(N39/M39-1,"")</f>
        <v/>
      </c>
      <c r="O52" s="31">
        <f>IFERROR(O39/N39-1,"")</f>
        <v/>
      </c>
      <c r="P52" s="31">
        <f>IFERROR(P39/O39-1,"")</f>
        <v/>
      </c>
      <c r="Q52" s="31">
        <f>IFERROR(Q39/P39-1,"")</f>
        <v/>
      </c>
      <c r="R52" s="31">
        <f>IFERROR(R39/Q39-1,"")</f>
        <v/>
      </c>
      <c r="S52" s="31">
        <f>IFERROR(S39/R39-1,"")</f>
        <v/>
      </c>
      <c r="T52" s="31">
        <f>IFERROR(T39/S39-1,"")</f>
        <v/>
      </c>
      <c r="U52" s="31">
        <f>IFERROR(U39/T39-1,"")</f>
        <v/>
      </c>
      <c r="V52" s="31">
        <f>IFERROR(V39/U39-1,"")</f>
        <v/>
      </c>
      <c r="W52" s="33" t="n">
        <v>-0.005</v>
      </c>
      <c r="X52" s="33" t="n">
        <v>-0.005</v>
      </c>
      <c r="Y52" s="33" t="n">
        <v>-0.005</v>
      </c>
      <c r="Z52" s="33" t="n">
        <v>-0.005</v>
      </c>
      <c r="AA52" s="33" t="n">
        <v>-0.005</v>
      </c>
      <c r="AB52" s="33" t="n">
        <v>-0.005</v>
      </c>
      <c r="AC52" s="33" t="n">
        <v>-0.005</v>
      </c>
      <c r="AD52" s="33" t="n">
        <v>-0.005</v>
      </c>
      <c r="AG52" s="31">
        <f>IFERROR(AG39/AF39-1,"")</f>
        <v/>
      </c>
      <c r="AH52" s="31">
        <f>IFERROR(AH39/AG39-1,"")</f>
        <v/>
      </c>
      <c r="AI52" s="31">
        <f>IFERROR(AI39/AH39-1,"")</f>
        <v/>
      </c>
      <c r="AJ52" s="31">
        <f>IFERROR(AJ39/AI39-1,"")</f>
        <v/>
      </c>
      <c r="AK52" s="32">
        <f>IFERROR(AK39/AJ39-1,"")</f>
        <v/>
      </c>
      <c r="AL52" s="32">
        <f>IFERROR(AL39/AK39-1,"")</f>
        <v/>
      </c>
      <c r="AM52" s="33" t="n">
        <v>-0.02</v>
      </c>
      <c r="AN52" s="33" t="n">
        <v>-0.02</v>
      </c>
      <c r="AO52" s="33" t="n">
        <v>-0.02</v>
      </c>
    </row>
    <row r="53">
      <c r="D53" s="10" t="inlineStr">
        <is>
          <t>Operating Margin</t>
        </is>
      </c>
      <c r="G53" s="31">
        <f>IFERROR(G23/G10,"")</f>
        <v/>
      </c>
      <c r="H53" s="31">
        <f>IFERROR(H23/H10,"")</f>
        <v/>
      </c>
      <c r="I53" s="31">
        <f>IFERROR(I23/I10,"")</f>
        <v/>
      </c>
      <c r="J53" s="31">
        <f>IFERROR(J23/J10,"")</f>
        <v/>
      </c>
      <c r="K53" s="31">
        <f>IFERROR(K23/K10,"")</f>
        <v/>
      </c>
      <c r="L53" s="31">
        <f>IFERROR(L23/L10,"")</f>
        <v/>
      </c>
      <c r="M53" s="31">
        <f>IFERROR(M23/M10,"")</f>
        <v/>
      </c>
      <c r="N53" s="31">
        <f>IFERROR(N23/N10,"")</f>
        <v/>
      </c>
      <c r="O53" s="31">
        <f>IFERROR(O23/O10,"")</f>
        <v/>
      </c>
      <c r="P53" s="31">
        <f>IFERROR(P23/P10,"")</f>
        <v/>
      </c>
      <c r="Q53" s="31">
        <f>IFERROR(Q23/Q10,"")</f>
        <v/>
      </c>
      <c r="R53" s="31">
        <f>IFERROR(R23/R10,"")</f>
        <v/>
      </c>
      <c r="S53" s="31">
        <f>IFERROR(S23/S10,"")</f>
        <v/>
      </c>
      <c r="T53" s="31">
        <f>IFERROR(T23/T10,"")</f>
        <v/>
      </c>
      <c r="U53" s="31">
        <f>IFERROR(U23/U10,"")</f>
        <v/>
      </c>
      <c r="V53" s="31">
        <f>IFERROR(V23/V10,"")</f>
        <v/>
      </c>
      <c r="W53" s="32">
        <f>IFERROR(W23/W10,"")</f>
        <v/>
      </c>
      <c r="X53" s="32">
        <f>IFERROR(X23/X10,"")</f>
        <v/>
      </c>
      <c r="Y53" s="32">
        <f>IFERROR(Y23/Y10,"")</f>
        <v/>
      </c>
      <c r="Z53" s="32">
        <f>IFERROR(Z23/Z10,"")</f>
        <v/>
      </c>
      <c r="AA53" s="32">
        <f>IFERROR(AA23/AA10,"")</f>
        <v/>
      </c>
      <c r="AB53" s="32">
        <f>IFERROR(AB23/AB10,"")</f>
        <v/>
      </c>
      <c r="AC53" s="32">
        <f>IFERROR(AC23/AC10,"")</f>
        <v/>
      </c>
      <c r="AD53" s="32">
        <f>IFERROR(AD23/AD10,"")</f>
        <v/>
      </c>
      <c r="AF53" s="31">
        <f>IFERROR(AF23/AF10,"")</f>
        <v/>
      </c>
      <c r="AG53" s="31">
        <f>IFERROR(AG23/AG10,"")</f>
        <v/>
      </c>
      <c r="AH53" s="31">
        <f>IFERROR(AH23/AH10,"")</f>
        <v/>
      </c>
      <c r="AI53" s="31">
        <f>IFERROR(AI23/AI10,"")</f>
        <v/>
      </c>
      <c r="AJ53" s="31">
        <f>IFERROR(AJ23/AJ10,"")</f>
        <v/>
      </c>
      <c r="AK53" s="32">
        <f>IFERROR(AK23/AK10,"")</f>
        <v/>
      </c>
      <c r="AL53" s="32">
        <f>IFERROR(AL23/AL10,"")</f>
        <v/>
      </c>
      <c r="AM53" s="32">
        <f>IFERROR(AM23/AM10,"")</f>
        <v/>
      </c>
      <c r="AN53" s="32">
        <f>IFERROR(AN23/AN10,"")</f>
        <v/>
      </c>
      <c r="AO53" s="32">
        <f>IFERROR(AO23/AO10,"")</f>
        <v/>
      </c>
    </row>
    <row r="54">
      <c r="D54" s="10" t="inlineStr">
        <is>
          <t>Pretax Margin</t>
        </is>
      </c>
      <c r="G54" s="31">
        <f>IFERROR(G29/G10,"")</f>
        <v/>
      </c>
      <c r="H54" s="31">
        <f>IFERROR(H29/H10,"")</f>
        <v/>
      </c>
      <c r="I54" s="31">
        <f>IFERROR(I29/I10,"")</f>
        <v/>
      </c>
      <c r="J54" s="31">
        <f>IFERROR(J29/J10,"")</f>
        <v/>
      </c>
      <c r="K54" s="31">
        <f>IFERROR(K29/K10,"")</f>
        <v/>
      </c>
      <c r="L54" s="31">
        <f>IFERROR(L29/L10,"")</f>
        <v/>
      </c>
      <c r="M54" s="31">
        <f>IFERROR(M29/M10,"")</f>
        <v/>
      </c>
      <c r="N54" s="31">
        <f>IFERROR(N29/N10,"")</f>
        <v/>
      </c>
      <c r="O54" s="31">
        <f>IFERROR(O29/O10,"")</f>
        <v/>
      </c>
      <c r="P54" s="31">
        <f>IFERROR(P29/P10,"")</f>
        <v/>
      </c>
      <c r="Q54" s="31">
        <f>IFERROR(Q29/Q10,"")</f>
        <v/>
      </c>
      <c r="R54" s="31">
        <f>IFERROR(R29/R10,"")</f>
        <v/>
      </c>
      <c r="S54" s="31">
        <f>IFERROR(S29/S10,"")</f>
        <v/>
      </c>
      <c r="T54" s="31">
        <f>IFERROR(T29/T10,"")</f>
        <v/>
      </c>
      <c r="U54" s="31">
        <f>IFERROR(U29/U10,"")</f>
        <v/>
      </c>
      <c r="V54" s="31">
        <f>IFERROR(V29/V10,"")</f>
        <v/>
      </c>
      <c r="W54" s="32">
        <f>IFERROR(W29/W10,"")</f>
        <v/>
      </c>
      <c r="X54" s="32">
        <f>IFERROR(X29/X10,"")</f>
        <v/>
      </c>
      <c r="Y54" s="32">
        <f>IFERROR(Y29/Y10,"")</f>
        <v/>
      </c>
      <c r="Z54" s="32">
        <f>IFERROR(Z29/Z10,"")</f>
        <v/>
      </c>
      <c r="AA54" s="32">
        <f>IFERROR(AA29/AA10,"")</f>
        <v/>
      </c>
      <c r="AB54" s="32">
        <f>IFERROR(AB29/AB10,"")</f>
        <v/>
      </c>
      <c r="AC54" s="32">
        <f>IFERROR(AC29/AC10,"")</f>
        <v/>
      </c>
      <c r="AD54" s="32">
        <f>IFERROR(AD29/AD10,"")</f>
        <v/>
      </c>
      <c r="AF54" s="31">
        <f>IFERROR(AF29/AF10,"")</f>
        <v/>
      </c>
      <c r="AG54" s="31">
        <f>IFERROR(AG29/AG10,"")</f>
        <v/>
      </c>
      <c r="AH54" s="31">
        <f>IFERROR(AH29/AH10,"")</f>
        <v/>
      </c>
      <c r="AI54" s="31">
        <f>IFERROR(AI29/AI10,"")</f>
        <v/>
      </c>
      <c r="AJ54" s="31">
        <f>IFERROR(AJ29/AJ10,"")</f>
        <v/>
      </c>
      <c r="AK54" s="32">
        <f>IFERROR(AK29/AK10,"")</f>
        <v/>
      </c>
      <c r="AL54" s="32">
        <f>IFERROR(AL29/AL10,"")</f>
        <v/>
      </c>
      <c r="AM54" s="32">
        <f>IFERROR(AM29/AM10,"")</f>
        <v/>
      </c>
      <c r="AN54" s="32">
        <f>IFERROR(AN29/AN10,"")</f>
        <v/>
      </c>
      <c r="AO54" s="32">
        <f>IFERROR(AO29/AO10,"")</f>
        <v/>
      </c>
    </row>
    <row r="55">
      <c r="D55" s="10" t="inlineStr">
        <is>
          <t>Net Margin</t>
        </is>
      </c>
      <c r="G55" s="31">
        <f>IFERROR(G33/G10,"")</f>
        <v/>
      </c>
      <c r="H55" s="31">
        <f>IFERROR(H33/H10,"")</f>
        <v/>
      </c>
      <c r="I55" s="31">
        <f>IFERROR(I33/I10,"")</f>
        <v/>
      </c>
      <c r="J55" s="31">
        <f>IFERROR(J33/J10,"")</f>
        <v/>
      </c>
      <c r="K55" s="31">
        <f>IFERROR(K33/K10,"")</f>
        <v/>
      </c>
      <c r="L55" s="31">
        <f>IFERROR(L33/L10,"")</f>
        <v/>
      </c>
      <c r="M55" s="31">
        <f>IFERROR(M33/M10,"")</f>
        <v/>
      </c>
      <c r="N55" s="31">
        <f>IFERROR(N33/N10,"")</f>
        <v/>
      </c>
      <c r="O55" s="31">
        <f>IFERROR(O33/O10,"")</f>
        <v/>
      </c>
      <c r="P55" s="31">
        <f>IFERROR(P33/P10,"")</f>
        <v/>
      </c>
      <c r="Q55" s="31">
        <f>IFERROR(Q33/Q10,"")</f>
        <v/>
      </c>
      <c r="R55" s="31">
        <f>IFERROR(R33/R10,"")</f>
        <v/>
      </c>
      <c r="S55" s="31">
        <f>IFERROR(S33/S10,"")</f>
        <v/>
      </c>
      <c r="T55" s="31">
        <f>IFERROR(T33/T10,"")</f>
        <v/>
      </c>
      <c r="U55" s="31">
        <f>IFERROR(U33/U10,"")</f>
        <v/>
      </c>
      <c r="V55" s="31">
        <f>IFERROR(V33/V10,"")</f>
        <v/>
      </c>
      <c r="W55" s="32">
        <f>IFERROR(W33/W10,"")</f>
        <v/>
      </c>
      <c r="X55" s="32">
        <f>IFERROR(X33/X10,"")</f>
        <v/>
      </c>
      <c r="Y55" s="32">
        <f>IFERROR(Y33/Y10,"")</f>
        <v/>
      </c>
      <c r="Z55" s="32">
        <f>IFERROR(Z33/Z10,"")</f>
        <v/>
      </c>
      <c r="AA55" s="32">
        <f>IFERROR(AA33/AA10,"")</f>
        <v/>
      </c>
      <c r="AB55" s="32">
        <f>IFERROR(AB33/AB10,"")</f>
        <v/>
      </c>
      <c r="AC55" s="32">
        <f>IFERROR(AC33/AC10,"")</f>
        <v/>
      </c>
      <c r="AD55" s="32">
        <f>IFERROR(AD33/AD10,"")</f>
        <v/>
      </c>
      <c r="AF55" s="31">
        <f>IFERROR(AF33/AF10,"")</f>
        <v/>
      </c>
      <c r="AG55" s="31">
        <f>IFERROR(AG33/AG10,"")</f>
        <v/>
      </c>
      <c r="AH55" s="31">
        <f>IFERROR(AH33/AH10,"")</f>
        <v/>
      </c>
      <c r="AI55" s="31">
        <f>IFERROR(AI33/AI10,"")</f>
        <v/>
      </c>
      <c r="AJ55" s="31">
        <f>IFERROR(AJ33/AJ10,"")</f>
        <v/>
      </c>
      <c r="AK55" s="32">
        <f>IFERROR(AK33/AK10,"")</f>
        <v/>
      </c>
      <c r="AL55" s="32">
        <f>IFERROR(AL33/AL10,"")</f>
        <v/>
      </c>
      <c r="AM55" s="32">
        <f>IFERROR(AM33/AM10,"")</f>
        <v/>
      </c>
      <c r="AN55" s="32">
        <f>IFERROR(AN33/AN10,"")</f>
        <v/>
      </c>
      <c r="AO55" s="32">
        <f>IFERROR(AO33/AO10,"")</f>
        <v/>
      </c>
    </row>
    <row r="56"/>
    <row r="57"/>
    <row r="58"/>
    <row r="59">
      <c r="B59" s="7" t="inlineStr">
        <is>
          <t>KPI Drivers</t>
        </is>
      </c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  <c r="Q59" s="7" t="n"/>
      <c r="R59" s="7" t="n"/>
      <c r="S59" s="7" t="n"/>
      <c r="T59" s="7" t="n"/>
      <c r="U59" s="7" t="n"/>
      <c r="V59" s="7" t="n"/>
      <c r="W59" s="7" t="n"/>
      <c r="X59" s="7" t="n"/>
      <c r="Y59" s="7" t="n"/>
      <c r="Z59" s="7" t="n"/>
      <c r="AA59" s="7" t="n"/>
      <c r="AB59" s="7" t="n"/>
      <c r="AC59" s="7" t="n"/>
      <c r="AD59" s="7" t="n"/>
      <c r="AF59" s="7" t="n"/>
      <c r="AG59" s="7" t="n"/>
      <c r="AH59" s="7" t="n"/>
      <c r="AI59" s="7" t="n"/>
      <c r="AJ59" s="7" t="n"/>
      <c r="AK59" s="7" t="n"/>
      <c r="AL59" s="7" t="n"/>
      <c r="AM59" s="7" t="n"/>
      <c r="AN59" s="7" t="n"/>
      <c r="AO59" s="7" t="n"/>
    </row>
    <row r="60"/>
    <row r="61">
      <c r="C61" s="10" t="inlineStr">
        <is>
          <t>Compute &amp; Networking ($M)</t>
        </is>
      </c>
      <c r="G61" s="39" t="n">
        <v>3907</v>
      </c>
      <c r="H61" s="39" t="n">
        <v>3816</v>
      </c>
      <c r="I61" s="39" t="n">
        <v>3673</v>
      </c>
      <c r="J61" s="39" t="n">
        <v>4460</v>
      </c>
      <c r="K61" s="39" t="n">
        <v>10402</v>
      </c>
      <c r="L61" s="39" t="n">
        <v>14645</v>
      </c>
      <c r="M61" s="39" t="n">
        <v>17898</v>
      </c>
      <c r="N61" s="39" t="n">
        <v>22675</v>
      </c>
      <c r="O61" s="39" t="n">
        <v>26446</v>
      </c>
      <c r="P61" s="39" t="n">
        <v>31036</v>
      </c>
      <c r="Q61" s="39" t="n">
        <v>36036</v>
      </c>
      <c r="R61" s="39" t="n">
        <v>39589</v>
      </c>
      <c r="S61" s="39" t="n">
        <v>41331</v>
      </c>
      <c r="T61" s="39" t="n">
        <v>50908</v>
      </c>
      <c r="U61" s="39" t="n">
        <v>61651</v>
      </c>
      <c r="V61" s="39" t="n">
        <v>74550</v>
      </c>
      <c r="W61" s="27">
        <f>V61*(1+W62)</f>
        <v/>
      </c>
      <c r="X61" s="27">
        <f>W61*(1+X62)</f>
        <v/>
      </c>
      <c r="Y61" s="27">
        <f>X61*(1+Y62)</f>
        <v/>
      </c>
      <c r="Z61" s="27">
        <f>Y61*(1+Z62)</f>
        <v/>
      </c>
      <c r="AA61" s="27">
        <f>Z61*(1+AA62)</f>
        <v/>
      </c>
      <c r="AB61" s="27">
        <f>AA61*(1+AB62)</f>
        <v/>
      </c>
      <c r="AC61" s="27">
        <f>AB61*(1+AC62)</f>
        <v/>
      </c>
      <c r="AD61" s="27">
        <f>AC61*(1+AD62)</f>
        <v/>
      </c>
      <c r="AF61" s="39" t="n">
        <v>11046</v>
      </c>
      <c r="AG61" s="39" t="n">
        <v>15068</v>
      </c>
      <c r="AH61" s="39" t="n">
        <v>47405</v>
      </c>
      <c r="AI61" s="39" t="n">
        <v>116193</v>
      </c>
      <c r="AJ61" s="39" t="n">
        <v>193479</v>
      </c>
      <c r="AK61" s="27">
        <f>V61+W61+X61+Y61</f>
        <v/>
      </c>
      <c r="AL61" s="27">
        <f>Z61+AA61+AB61+AC61</f>
        <v/>
      </c>
      <c r="AM61" s="27">
        <f>AL61*(1+AM62)</f>
        <v/>
      </c>
      <c r="AN61" s="27">
        <f>AM61*(1+AN62)</f>
        <v/>
      </c>
      <c r="AO61" s="27">
        <f>AN61*(1+AO62)</f>
        <v/>
      </c>
    </row>
    <row r="62">
      <c r="D62" s="3" t="inlineStr">
        <is>
          <t xml:space="preserve">  QoQ / YoY growth (driver)</t>
        </is>
      </c>
      <c r="H62" s="32">
        <f>IFERROR(H61/G61-1,"")</f>
        <v/>
      </c>
      <c r="I62" s="32">
        <f>IFERROR(I61/H61-1,"")</f>
        <v/>
      </c>
      <c r="J62" s="32">
        <f>IFERROR(J61/I61-1,"")</f>
        <v/>
      </c>
      <c r="K62" s="32">
        <f>IFERROR(K61/J61-1,"")</f>
        <v/>
      </c>
      <c r="L62" s="32">
        <f>IFERROR(L61/K61-1,"")</f>
        <v/>
      </c>
      <c r="M62" s="32">
        <f>IFERROR(M61/L61-1,"")</f>
        <v/>
      </c>
      <c r="N62" s="32">
        <f>IFERROR(N61/M61-1,"")</f>
        <v/>
      </c>
      <c r="O62" s="32">
        <f>IFERROR(O61/N61-1,"")</f>
        <v/>
      </c>
      <c r="P62" s="32">
        <f>IFERROR(P61/O61-1,"")</f>
        <v/>
      </c>
      <c r="Q62" s="32">
        <f>IFERROR(Q61/P61-1,"")</f>
        <v/>
      </c>
      <c r="R62" s="32">
        <f>IFERROR(R61/Q61-1,"")</f>
        <v/>
      </c>
      <c r="S62" s="32">
        <f>IFERROR(S61/R61-1,"")</f>
        <v/>
      </c>
      <c r="T62" s="32">
        <f>IFERROR(T61/S61-1,"")</f>
        <v/>
      </c>
      <c r="U62" s="32">
        <f>IFERROR(U61/T61-1,"")</f>
        <v/>
      </c>
      <c r="V62" s="32">
        <f>IFERROR(V61/U61-1,"")</f>
        <v/>
      </c>
      <c r="W62" s="33" t="n">
        <v>0.1</v>
      </c>
      <c r="X62" s="33" t="n">
        <v>0.08</v>
      </c>
      <c r="Y62" s="33" t="n">
        <v>0.06</v>
      </c>
      <c r="Z62" s="33" t="n">
        <v>-0.03</v>
      </c>
      <c r="AA62" s="33" t="n">
        <v>0.05</v>
      </c>
      <c r="AB62" s="33" t="n">
        <v>0.04</v>
      </c>
      <c r="AC62" s="33" t="n">
        <v>0.03</v>
      </c>
      <c r="AD62" s="33" t="n">
        <v>-0.03</v>
      </c>
      <c r="AG62" s="32">
        <f>IFERROR(AG61/AF61-1,"")</f>
        <v/>
      </c>
      <c r="AH62" s="32">
        <f>IFERROR(AH61/AG61-1,"")</f>
        <v/>
      </c>
      <c r="AI62" s="32">
        <f>IFERROR(AI61/AH61-1,"")</f>
        <v/>
      </c>
      <c r="AJ62" s="32">
        <f>IFERROR(AJ61/AI61-1,"")</f>
        <v/>
      </c>
      <c r="AK62" s="32">
        <f>IFERROR(AK61/AJ61-1,"")</f>
        <v/>
      </c>
      <c r="AL62" s="32">
        <f>IFERROR(AL61/AK61-1,"")</f>
        <v/>
      </c>
      <c r="AM62" s="33" t="n">
        <v>0.18</v>
      </c>
      <c r="AN62" s="33" t="n">
        <v>0.12</v>
      </c>
      <c r="AO62" s="33" t="n">
        <v>0.08</v>
      </c>
    </row>
    <row r="63">
      <c r="C63" s="10" t="inlineStr">
        <is>
          <t>Graphics ($M)</t>
        </is>
      </c>
      <c r="G63" s="39" t="n">
        <v>2797</v>
      </c>
      <c r="H63" s="39" t="n">
        <v>2115</v>
      </c>
      <c r="I63" s="39" t="n">
        <v>2378</v>
      </c>
      <c r="J63" s="39" t="n">
        <v>2732</v>
      </c>
      <c r="K63" s="39" t="n">
        <v>3105</v>
      </c>
      <c r="L63" s="39" t="n">
        <v>3475</v>
      </c>
      <c r="M63" s="39" t="n">
        <v>4205</v>
      </c>
      <c r="N63" s="39" t="n">
        <v>3369</v>
      </c>
      <c r="O63" s="39" t="n">
        <v>3594</v>
      </c>
      <c r="P63" s="39" t="n">
        <v>4046</v>
      </c>
      <c r="Q63" s="39" t="n">
        <v>3295</v>
      </c>
      <c r="R63" s="39" t="n">
        <v>4473</v>
      </c>
      <c r="S63" s="39" t="n">
        <v>5412</v>
      </c>
      <c r="T63" s="39" t="n">
        <v>6098</v>
      </c>
      <c r="U63" s="39" t="n">
        <v>6476</v>
      </c>
      <c r="V63" s="39" t="n">
        <v>7065</v>
      </c>
      <c r="W63" s="27">
        <f>V63*(1+W64)</f>
        <v/>
      </c>
      <c r="X63" s="27">
        <f>W63*(1+X64)</f>
        <v/>
      </c>
      <c r="Y63" s="27">
        <f>X63*(1+Y64)</f>
        <v/>
      </c>
      <c r="Z63" s="27">
        <f>Y63*(1+Z64)</f>
        <v/>
      </c>
      <c r="AA63" s="27">
        <f>Z63*(1+AA64)</f>
        <v/>
      </c>
      <c r="AB63" s="27">
        <f>AA63*(1+AB64)</f>
        <v/>
      </c>
      <c r="AC63" s="27">
        <f>AB63*(1+AC64)</f>
        <v/>
      </c>
      <c r="AD63" s="27">
        <f>AC63*(1+AD64)</f>
        <v/>
      </c>
      <c r="AF63" s="39" t="n">
        <v>15868</v>
      </c>
      <c r="AG63" s="39" t="n">
        <v>11906</v>
      </c>
      <c r="AH63" s="39" t="n">
        <v>13517</v>
      </c>
      <c r="AI63" s="39" t="n">
        <v>14304</v>
      </c>
      <c r="AJ63" s="39" t="n">
        <v>22459</v>
      </c>
      <c r="AK63" s="27">
        <f>V63+W63+X63+Y63</f>
        <v/>
      </c>
      <c r="AL63" s="27">
        <f>Z63+AA63+AB63+AC63</f>
        <v/>
      </c>
      <c r="AM63" s="27">
        <f>AL63*(1+AM64)</f>
        <v/>
      </c>
      <c r="AN63" s="27">
        <f>AM63*(1+AN64)</f>
        <v/>
      </c>
      <c r="AO63" s="27">
        <f>AN63*(1+AO64)</f>
        <v/>
      </c>
    </row>
    <row r="64">
      <c r="D64" s="3" t="inlineStr">
        <is>
          <t xml:space="preserve">  QoQ / YoY growth (driver)</t>
        </is>
      </c>
      <c r="H64" s="32">
        <f>IFERROR(H63/G63-1,"")</f>
        <v/>
      </c>
      <c r="I64" s="32">
        <f>IFERROR(I63/H63-1,"")</f>
        <v/>
      </c>
      <c r="J64" s="32">
        <f>IFERROR(J63/I63-1,"")</f>
        <v/>
      </c>
      <c r="K64" s="32">
        <f>IFERROR(K63/J63-1,"")</f>
        <v/>
      </c>
      <c r="L64" s="32">
        <f>IFERROR(L63/K63-1,"")</f>
        <v/>
      </c>
      <c r="M64" s="32">
        <f>IFERROR(M63/L63-1,"")</f>
        <v/>
      </c>
      <c r="N64" s="32">
        <f>IFERROR(N63/M63-1,"")</f>
        <v/>
      </c>
      <c r="O64" s="32">
        <f>IFERROR(O63/N63-1,"")</f>
        <v/>
      </c>
      <c r="P64" s="32">
        <f>IFERROR(P63/O63-1,"")</f>
        <v/>
      </c>
      <c r="Q64" s="32">
        <f>IFERROR(Q63/P63-1,"")</f>
        <v/>
      </c>
      <c r="R64" s="32">
        <f>IFERROR(R63/Q63-1,"")</f>
        <v/>
      </c>
      <c r="S64" s="32">
        <f>IFERROR(S63/R63-1,"")</f>
        <v/>
      </c>
      <c r="T64" s="32">
        <f>IFERROR(T63/S63-1,"")</f>
        <v/>
      </c>
      <c r="U64" s="32">
        <f>IFERROR(U63/T63-1,"")</f>
        <v/>
      </c>
      <c r="V64" s="32">
        <f>IFERROR(V63/U63-1,"")</f>
        <v/>
      </c>
      <c r="W64" s="33" t="n">
        <v>0.03</v>
      </c>
      <c r="X64" s="33" t="n">
        <v>0.04</v>
      </c>
      <c r="Y64" s="33" t="n">
        <v>0.05</v>
      </c>
      <c r="Z64" s="33" t="n">
        <v>-0.08</v>
      </c>
      <c r="AA64" s="33" t="n">
        <v>0.03</v>
      </c>
      <c r="AB64" s="33" t="n">
        <v>0.03</v>
      </c>
      <c r="AC64" s="33" t="n">
        <v>0.04</v>
      </c>
      <c r="AD64" s="33" t="n">
        <v>-0.08</v>
      </c>
      <c r="AG64" s="32">
        <f>IFERROR(AG63/AF63-1,"")</f>
        <v/>
      </c>
      <c r="AH64" s="32">
        <f>IFERROR(AH63/AG63-1,"")</f>
        <v/>
      </c>
      <c r="AI64" s="32">
        <f>IFERROR(AI63/AH63-1,"")</f>
        <v/>
      </c>
      <c r="AJ64" s="32">
        <f>IFERROR(AJ63/AI63-1,"")</f>
        <v/>
      </c>
      <c r="AK64" s="32">
        <f>IFERROR(AK63/AJ63-1,"")</f>
        <v/>
      </c>
      <c r="AL64" s="32">
        <f>IFERROR(AL63/AK63-1,"")</f>
        <v/>
      </c>
      <c r="AM64" s="33" t="n">
        <v>0.05</v>
      </c>
      <c r="AN64" s="33" t="n">
        <v>0.04</v>
      </c>
      <c r="AO64" s="33" t="n">
        <v>0.03</v>
      </c>
    </row>
    <row r="65">
      <c r="C65" s="6" t="inlineStr">
        <is>
          <t>Total Revenue ($M, derived)</t>
        </is>
      </c>
      <c r="G65" s="25">
        <f>G61+G63</f>
        <v/>
      </c>
      <c r="H65" s="25">
        <f>H61+H63</f>
        <v/>
      </c>
      <c r="I65" s="25">
        <f>I61+I63</f>
        <v/>
      </c>
      <c r="J65" s="25">
        <f>J61+J63</f>
        <v/>
      </c>
      <c r="K65" s="25">
        <f>K61+K63</f>
        <v/>
      </c>
      <c r="L65" s="25">
        <f>L61+L63</f>
        <v/>
      </c>
      <c r="M65" s="25">
        <f>M61+M63</f>
        <v/>
      </c>
      <c r="N65" s="25">
        <f>N61+N63</f>
        <v/>
      </c>
      <c r="O65" s="25">
        <f>O61+O63</f>
        <v/>
      </c>
      <c r="P65" s="25">
        <f>P61+P63</f>
        <v/>
      </c>
      <c r="Q65" s="25">
        <f>Q61+Q63</f>
        <v/>
      </c>
      <c r="R65" s="25">
        <f>R61+R63</f>
        <v/>
      </c>
      <c r="S65" s="25">
        <f>S61+S63</f>
        <v/>
      </c>
      <c r="T65" s="25">
        <f>T61+T63</f>
        <v/>
      </c>
      <c r="U65" s="25">
        <f>U61+U63</f>
        <v/>
      </c>
      <c r="V65" s="25">
        <f>V61+V63</f>
        <v/>
      </c>
      <c r="W65" s="25">
        <f>W61+W63</f>
        <v/>
      </c>
      <c r="X65" s="25">
        <f>X61+X63</f>
        <v/>
      </c>
      <c r="Y65" s="25">
        <f>Y61+Y63</f>
        <v/>
      </c>
      <c r="Z65" s="25">
        <f>Z61+Z63</f>
        <v/>
      </c>
      <c r="AA65" s="25">
        <f>AA61+AA63</f>
        <v/>
      </c>
      <c r="AB65" s="25">
        <f>AB61+AB63</f>
        <v/>
      </c>
      <c r="AC65" s="25">
        <f>AC61+AC63</f>
        <v/>
      </c>
      <c r="AD65" s="25">
        <f>AD61+AD63</f>
        <v/>
      </c>
      <c r="AF65" s="25">
        <f>AF61+AF63</f>
        <v/>
      </c>
      <c r="AG65" s="25">
        <f>AG61+AG63</f>
        <v/>
      </c>
      <c r="AH65" s="25">
        <f>AH61+AH63</f>
        <v/>
      </c>
      <c r="AI65" s="25">
        <f>AI61+AI63</f>
        <v/>
      </c>
      <c r="AJ65" s="25">
        <f>AJ61+AJ63</f>
        <v/>
      </c>
      <c r="AK65" s="25">
        <f>AK61+AK63</f>
        <v/>
      </c>
      <c r="AL65" s="25">
        <f>AL61+AL63</f>
        <v/>
      </c>
      <c r="AM65" s="25">
        <f>AM61+AM63</f>
        <v/>
      </c>
      <c r="AN65" s="25">
        <f>AN61+AN63</f>
        <v/>
      </c>
      <c r="AO65" s="25">
        <f>AO61+AO63</f>
        <v/>
      </c>
    </row>
    <row r="66">
      <c r="D66" s="3" t="inlineStr">
        <is>
          <t xml:space="preserve">  Recon: KPI Total vs IS Revenue</t>
        </is>
      </c>
      <c r="G66" s="41">
        <f>IFERROR(G65-G10,"")</f>
        <v/>
      </c>
      <c r="H66" s="41">
        <f>IFERROR(H65-H10,"")</f>
        <v/>
      </c>
      <c r="I66" s="41">
        <f>IFERROR(I65-I10,"")</f>
        <v/>
      </c>
      <c r="J66" s="41">
        <f>IFERROR(J65-J10,"")</f>
        <v/>
      </c>
      <c r="K66" s="41">
        <f>IFERROR(K65-K10,"")</f>
        <v/>
      </c>
      <c r="L66" s="41">
        <f>IFERROR(L65-L10,"")</f>
        <v/>
      </c>
      <c r="M66" s="41">
        <f>IFERROR(M65-M10,"")</f>
        <v/>
      </c>
      <c r="N66" s="41">
        <f>IFERROR(N65-N10,"")</f>
        <v/>
      </c>
      <c r="O66" s="41">
        <f>IFERROR(O65-O10,"")</f>
        <v/>
      </c>
      <c r="P66" s="41">
        <f>IFERROR(P65-P10,"")</f>
        <v/>
      </c>
      <c r="Q66" s="41">
        <f>IFERROR(Q65-Q10,"")</f>
        <v/>
      </c>
      <c r="R66" s="41">
        <f>IFERROR(R65-R10,"")</f>
        <v/>
      </c>
      <c r="S66" s="41">
        <f>IFERROR(S65-S10,"")</f>
        <v/>
      </c>
      <c r="T66" s="41">
        <f>IFERROR(T65-T10,"")</f>
        <v/>
      </c>
      <c r="U66" s="41">
        <f>IFERROR(U65-U10,"")</f>
        <v/>
      </c>
      <c r="V66" s="41">
        <f>IFERROR(V65-V10,"")</f>
        <v/>
      </c>
      <c r="W66" s="41">
        <f>IFERROR(W65-W10,"")</f>
        <v/>
      </c>
      <c r="X66" s="41">
        <f>IFERROR(X65-X10,"")</f>
        <v/>
      </c>
      <c r="Y66" s="41">
        <f>IFERROR(Y65-Y10,"")</f>
        <v/>
      </c>
      <c r="Z66" s="41">
        <f>IFERROR(Z65-Z10,"")</f>
        <v/>
      </c>
      <c r="AA66" s="41">
        <f>IFERROR(AA65-AA10,"")</f>
        <v/>
      </c>
      <c r="AB66" s="41">
        <f>IFERROR(AB65-AB10,"")</f>
        <v/>
      </c>
      <c r="AC66" s="41">
        <f>IFERROR(AC65-AC10,"")</f>
        <v/>
      </c>
      <c r="AD66" s="41">
        <f>IFERROR(AD65-AD10,"")</f>
        <v/>
      </c>
      <c r="AF66" s="41">
        <f>IFERROR(AF65-AF10,"")</f>
        <v/>
      </c>
      <c r="AG66" s="41">
        <f>IFERROR(AG65-AG10,"")</f>
        <v/>
      </c>
      <c r="AH66" s="41">
        <f>IFERROR(AH65-AH10,"")</f>
        <v/>
      </c>
      <c r="AI66" s="41">
        <f>IFERROR(AI65-AI10,"")</f>
        <v/>
      </c>
      <c r="AJ66" s="41">
        <f>IFERROR(AJ65-AJ10,"")</f>
        <v/>
      </c>
      <c r="AK66" s="41">
        <f>IFERROR(AK65-AK10,"")</f>
        <v/>
      </c>
      <c r="AL66" s="41">
        <f>IFERROR(AL65-AL10,"")</f>
        <v/>
      </c>
      <c r="AM66" s="41">
        <f>IFERROR(AM65-AM10,"")</f>
        <v/>
      </c>
      <c r="AN66" s="41">
        <f>IFERROR(AN65-AN10,"")</f>
        <v/>
      </c>
      <c r="AO66" s="41">
        <f>IFERROR(AO65-AO10,"")</f>
        <v/>
      </c>
    </row>
    <row r="67"/>
    <row r="68">
      <c r="C68" s="3" t="inlineStr">
        <is>
          <t xml:space="preserve">  Specialized Markets (informational memo — hist only)</t>
        </is>
      </c>
    </row>
    <row r="69">
      <c r="D69" s="3" t="inlineStr">
        <is>
          <t xml:space="preserve">  Data Center ($M, informational)</t>
        </is>
      </c>
      <c r="G69" s="39" t="n">
        <v>3806</v>
      </c>
      <c r="H69" s="39" t="n">
        <v>3833</v>
      </c>
      <c r="I69" s="39" t="n">
        <v>3616</v>
      </c>
      <c r="J69" s="39" t="n">
        <v>4284</v>
      </c>
      <c r="K69" s="39" t="n">
        <v>10323</v>
      </c>
      <c r="L69" s="39" t="n">
        <v>14514</v>
      </c>
      <c r="M69" s="39" t="n">
        <v>18404</v>
      </c>
      <c r="N69" s="39" t="n">
        <v>22563</v>
      </c>
      <c r="O69" s="39" t="n">
        <v>26272</v>
      </c>
      <c r="P69" s="39" t="n">
        <v>30771</v>
      </c>
      <c r="Q69" s="39" t="n">
        <v>35580</v>
      </c>
      <c r="R69" s="39" t="n">
        <v>39112</v>
      </c>
      <c r="S69" s="39" t="n">
        <v>41096</v>
      </c>
      <c r="T69" s="39" t="n">
        <v>51215</v>
      </c>
      <c r="U69" s="39" t="n">
        <v>62314</v>
      </c>
      <c r="AF69" s="39" t="n">
        <v>10613</v>
      </c>
      <c r="AG69" s="39" t="n">
        <v>15005</v>
      </c>
      <c r="AH69" s="39" t="n">
        <v>47525</v>
      </c>
      <c r="AI69" s="39" t="n">
        <v>115186</v>
      </c>
      <c r="AJ69" s="39" t="n">
        <v>193737</v>
      </c>
    </row>
    <row r="70">
      <c r="D70" s="3" t="inlineStr">
        <is>
          <t xml:space="preserve">  Gaming ($M, informational)</t>
        </is>
      </c>
      <c r="G70" s="39" t="n">
        <v>2042</v>
      </c>
      <c r="H70" s="39" t="n">
        <v>1574</v>
      </c>
      <c r="I70" s="39" t="n">
        <v>1831</v>
      </c>
      <c r="J70" s="39" t="n">
        <v>2240</v>
      </c>
      <c r="K70" s="39" t="n">
        <v>2486</v>
      </c>
      <c r="L70" s="39" t="n">
        <v>2856</v>
      </c>
      <c r="M70" s="39" t="n">
        <v>2865</v>
      </c>
      <c r="N70" s="39" t="n">
        <v>2647</v>
      </c>
      <c r="O70" s="39" t="n">
        <v>2880</v>
      </c>
      <c r="P70" s="39" t="n">
        <v>3279</v>
      </c>
      <c r="Q70" s="39" t="n">
        <v>2544</v>
      </c>
      <c r="R70" s="39" t="n">
        <v>3763</v>
      </c>
      <c r="S70" s="39" t="n">
        <v>4287</v>
      </c>
      <c r="T70" s="39" t="n">
        <v>4265</v>
      </c>
      <c r="U70" s="39" t="n">
        <v>3727</v>
      </c>
      <c r="AF70" s="39" t="n">
        <v>12462</v>
      </c>
      <c r="AG70" s="39" t="n">
        <v>9067</v>
      </c>
      <c r="AH70" s="39" t="n">
        <v>10447</v>
      </c>
      <c r="AI70" s="39" t="n">
        <v>11350</v>
      </c>
      <c r="AJ70" s="39" t="n">
        <v>16042</v>
      </c>
    </row>
    <row r="71">
      <c r="D71" s="3" t="inlineStr">
        <is>
          <t xml:space="preserve">  Professional Visualization ($M, informational)</t>
        </is>
      </c>
      <c r="G71" s="39" t="n">
        <v>496</v>
      </c>
      <c r="H71" s="39" t="n">
        <v>200</v>
      </c>
      <c r="I71" s="39" t="n">
        <v>226</v>
      </c>
      <c r="J71" s="39" t="n">
        <v>295</v>
      </c>
      <c r="K71" s="39" t="n">
        <v>379</v>
      </c>
      <c r="L71" s="39" t="n">
        <v>416</v>
      </c>
      <c r="M71" s="39" t="n">
        <v>463</v>
      </c>
      <c r="N71" s="39" t="n">
        <v>427</v>
      </c>
      <c r="O71" s="39" t="n">
        <v>454</v>
      </c>
      <c r="P71" s="39" t="n">
        <v>486</v>
      </c>
      <c r="Q71" s="39" t="n">
        <v>511</v>
      </c>
      <c r="R71" s="39" t="n">
        <v>509</v>
      </c>
      <c r="S71" s="39" t="n">
        <v>601</v>
      </c>
      <c r="T71" s="39" t="n">
        <v>760</v>
      </c>
      <c r="U71" s="39" t="n">
        <v>1321</v>
      </c>
      <c r="AF71" s="39" t="n">
        <v>2111</v>
      </c>
      <c r="AG71" s="39" t="n">
        <v>1544</v>
      </c>
      <c r="AH71" s="39" t="n">
        <v>1553</v>
      </c>
      <c r="AI71" s="39" t="n">
        <v>1878</v>
      </c>
      <c r="AJ71" s="39" t="n">
        <v>3191</v>
      </c>
    </row>
    <row r="72">
      <c r="D72" s="3" t="inlineStr">
        <is>
          <t xml:space="preserve">  Automotive ($M, informational)</t>
        </is>
      </c>
      <c r="G72" s="39" t="n">
        <v>220</v>
      </c>
      <c r="H72" s="39" t="n">
        <v>251</v>
      </c>
      <c r="I72" s="39" t="n">
        <v>294</v>
      </c>
      <c r="J72" s="39" t="n">
        <v>296</v>
      </c>
      <c r="K72" s="39" t="n">
        <v>253</v>
      </c>
      <c r="L72" s="39" t="n">
        <v>261</v>
      </c>
      <c r="M72" s="39" t="n">
        <v>281</v>
      </c>
      <c r="N72" s="39" t="n">
        <v>329</v>
      </c>
      <c r="O72" s="39" t="n">
        <v>346</v>
      </c>
      <c r="P72" s="39" t="n">
        <v>449</v>
      </c>
      <c r="Q72" s="39" t="n">
        <v>570</v>
      </c>
      <c r="R72" s="39" t="n">
        <v>567</v>
      </c>
      <c r="S72" s="39" t="n">
        <v>586</v>
      </c>
      <c r="T72" s="39" t="n">
        <v>592</v>
      </c>
      <c r="U72" s="39" t="n">
        <v>604</v>
      </c>
      <c r="AF72" s="39" t="n">
        <v>566</v>
      </c>
      <c r="AG72" s="39" t="n">
        <v>903</v>
      </c>
      <c r="AH72" s="39" t="n">
        <v>1091</v>
      </c>
      <c r="AI72" s="39" t="n">
        <v>1694</v>
      </c>
      <c r="AJ72" s="39" t="n">
        <v>2349</v>
      </c>
    </row>
    <row r="73">
      <c r="D73" s="3" t="inlineStr">
        <is>
          <t xml:space="preserve">  OEM &amp; Other ($M, informational)</t>
        </is>
      </c>
      <c r="G73" s="39" t="n">
        <v>140</v>
      </c>
      <c r="H73" s="39" t="n">
        <v>73</v>
      </c>
      <c r="I73" s="39" t="n">
        <v>84</v>
      </c>
      <c r="J73" s="39" t="n">
        <v>77</v>
      </c>
      <c r="K73" s="39" t="n">
        <v>66</v>
      </c>
      <c r="L73" s="39" t="n">
        <v>73</v>
      </c>
      <c r="M73" s="39" t="n">
        <v>90</v>
      </c>
      <c r="N73" s="39" t="n">
        <v>78</v>
      </c>
      <c r="O73" s="39" t="n">
        <v>88</v>
      </c>
      <c r="P73" s="39" t="n">
        <v>97</v>
      </c>
      <c r="Q73" s="39" t="n">
        <v>126</v>
      </c>
      <c r="R73" s="39" t="n">
        <v>111</v>
      </c>
      <c r="S73" s="39" t="n">
        <v>173</v>
      </c>
      <c r="T73" s="39" t="n">
        <v>174</v>
      </c>
      <c r="U73" s="39" t="n">
        <v>161</v>
      </c>
      <c r="AF73" s="39" t="n">
        <v>1162</v>
      </c>
      <c r="AG73" s="39" t="n">
        <v>455</v>
      </c>
      <c r="AH73" s="39" t="n">
        <v>306</v>
      </c>
      <c r="AI73" s="39" t="n">
        <v>389</v>
      </c>
      <c r="AJ73" s="39" t="n">
        <v>619</v>
      </c>
    </row>
    <row r="74"/>
    <row r="75"/>
    <row r="76">
      <c r="B76" s="16" t="inlineStr">
        <is>
          <t>Balance Sheet</t>
        </is>
      </c>
      <c r="C76" s="16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F76" s="16" t="n"/>
      <c r="AG76" s="16" t="n"/>
      <c r="AH76" s="16" t="n"/>
      <c r="AI76" s="16" t="n"/>
      <c r="AJ76" s="16" t="n"/>
      <c r="AK76" s="16" t="n"/>
      <c r="AL76" s="16" t="n"/>
      <c r="AM76" s="16" t="n"/>
      <c r="AN76" s="16" t="n"/>
      <c r="AO76" s="16" t="n"/>
    </row>
    <row r="77"/>
    <row r="78">
      <c r="C78" s="10" t="inlineStr">
        <is>
          <t>Cash and Cash Equivalents</t>
        </is>
      </c>
      <c r="G78" s="11" t="n">
        <v>3013</v>
      </c>
      <c r="H78" s="11" t="n">
        <v>2800</v>
      </c>
      <c r="I78" s="11" t="n">
        <v>3389</v>
      </c>
      <c r="J78" s="11" t="n">
        <v>5079</v>
      </c>
      <c r="K78" s="11" t="n">
        <v>5783</v>
      </c>
      <c r="L78" s="11" t="n">
        <v>5519</v>
      </c>
      <c r="M78" s="11" t="n">
        <v>7280</v>
      </c>
      <c r="N78" s="11" t="n">
        <v>7587</v>
      </c>
      <c r="O78" s="11" t="n">
        <v>8563</v>
      </c>
      <c r="P78" s="11" t="n">
        <v>9107</v>
      </c>
      <c r="Q78" s="11" t="n">
        <v>8589</v>
      </c>
      <c r="R78" s="11" t="n">
        <v>15234</v>
      </c>
      <c r="S78" s="11" t="n">
        <v>11639</v>
      </c>
      <c r="T78" s="11" t="n">
        <v>11486</v>
      </c>
      <c r="U78" s="11" t="n">
        <v>10605</v>
      </c>
      <c r="V78" s="11" t="n">
        <v>13237</v>
      </c>
      <c r="W78" s="27">
        <f>W181</f>
        <v/>
      </c>
      <c r="X78" s="27">
        <f>X181</f>
        <v/>
      </c>
      <c r="Y78" s="27">
        <f>Y181</f>
        <v/>
      </c>
      <c r="Z78" s="27">
        <f>Z181</f>
        <v/>
      </c>
      <c r="AA78" s="27">
        <f>AA181</f>
        <v/>
      </c>
      <c r="AB78" s="27">
        <f>AB181</f>
        <v/>
      </c>
      <c r="AC78" s="27">
        <f>AC181</f>
        <v/>
      </c>
      <c r="AD78" s="27">
        <f>AD181</f>
        <v/>
      </c>
      <c r="AF78" s="11" t="n">
        <v>1990</v>
      </c>
      <c r="AG78" s="11" t="n">
        <v>3389</v>
      </c>
      <c r="AH78" s="11" t="n">
        <v>7280</v>
      </c>
      <c r="AI78" s="11" t="n">
        <v>8589</v>
      </c>
      <c r="AJ78" s="11" t="n">
        <v>10605</v>
      </c>
      <c r="AK78" s="27">
        <f>Y78</f>
        <v/>
      </c>
      <c r="AL78" s="27">
        <f>AC78</f>
        <v/>
      </c>
      <c r="AM78" s="27">
        <f>AM181</f>
        <v/>
      </c>
      <c r="AN78" s="27">
        <f>AN181</f>
        <v/>
      </c>
      <c r="AO78" s="27">
        <f>AO181</f>
        <v/>
      </c>
    </row>
    <row r="79">
      <c r="C79" s="10" t="inlineStr">
        <is>
          <t>Marketable Securities</t>
        </is>
      </c>
      <c r="G79" s="14" t="n">
        <v>14024</v>
      </c>
      <c r="H79" s="14" t="n">
        <v>10343</v>
      </c>
      <c r="I79" s="14" t="n">
        <v>9907</v>
      </c>
      <c r="J79" s="14" t="n">
        <v>10241</v>
      </c>
      <c r="K79" s="14" t="n">
        <v>10240</v>
      </c>
      <c r="L79" s="14" t="n">
        <v>12762</v>
      </c>
      <c r="M79" s="14" t="n">
        <v>18704</v>
      </c>
      <c r="N79" s="14" t="n">
        <v>23851</v>
      </c>
      <c r="O79" s="14" t="n">
        <v>26237</v>
      </c>
      <c r="P79" s="14" t="n">
        <v>29380</v>
      </c>
      <c r="Q79" s="14" t="n">
        <v>34621</v>
      </c>
      <c r="R79" s="14" t="n">
        <v>38457</v>
      </c>
      <c r="S79" s="14" t="n">
        <v>45152</v>
      </c>
      <c r="T79" s="14" t="n">
        <v>49122</v>
      </c>
      <c r="U79" s="14" t="n">
        <v>51951</v>
      </c>
      <c r="V79" s="14" t="n">
        <v>67335</v>
      </c>
      <c r="W79" s="28">
        <f>V79</f>
        <v/>
      </c>
      <c r="X79" s="28">
        <f>W79</f>
        <v/>
      </c>
      <c r="Y79" s="28">
        <f>X79</f>
        <v/>
      </c>
      <c r="Z79" s="28">
        <f>Y79</f>
        <v/>
      </c>
      <c r="AA79" s="28">
        <f>Z79</f>
        <v/>
      </c>
      <c r="AB79" s="28">
        <f>AA79</f>
        <v/>
      </c>
      <c r="AC79" s="28">
        <f>AB79</f>
        <v/>
      </c>
      <c r="AD79" s="28">
        <f>AC79</f>
        <v/>
      </c>
      <c r="AF79" s="14" t="n">
        <v>19218</v>
      </c>
      <c r="AG79" s="14" t="n">
        <v>9907</v>
      </c>
      <c r="AH79" s="14" t="n">
        <v>18704</v>
      </c>
      <c r="AI79" s="14" t="n">
        <v>34621</v>
      </c>
      <c r="AJ79" s="14" t="n">
        <v>51951</v>
      </c>
      <c r="AK79" s="28">
        <f>Y79</f>
        <v/>
      </c>
      <c r="AL79" s="28">
        <f>AC79</f>
        <v/>
      </c>
      <c r="AM79" s="28">
        <f>AL79</f>
        <v/>
      </c>
      <c r="AN79" s="28">
        <f>AM79</f>
        <v/>
      </c>
      <c r="AO79" s="28">
        <f>AN79</f>
        <v/>
      </c>
    </row>
    <row r="80">
      <c r="C80" s="10" t="inlineStr">
        <is>
          <t>Accounts Receivable, Net</t>
        </is>
      </c>
      <c r="G80" s="14" t="n">
        <v>5317</v>
      </c>
      <c r="H80" s="14" t="n">
        <v>4908</v>
      </c>
      <c r="I80" s="14" t="n">
        <v>3827</v>
      </c>
      <c r="J80" s="14" t="n">
        <v>4080</v>
      </c>
      <c r="K80" s="14" t="n">
        <v>7066</v>
      </c>
      <c r="L80" s="14" t="n">
        <v>8309</v>
      </c>
      <c r="M80" s="14" t="n">
        <v>9999</v>
      </c>
      <c r="N80" s="14" t="n">
        <v>12365</v>
      </c>
      <c r="O80" s="14" t="n">
        <v>14132</v>
      </c>
      <c r="P80" s="14" t="n">
        <v>17693</v>
      </c>
      <c r="Q80" s="14" t="n">
        <v>23065</v>
      </c>
      <c r="R80" s="14" t="n">
        <v>22132</v>
      </c>
      <c r="S80" s="14" t="n">
        <v>27808</v>
      </c>
      <c r="T80" s="14" t="n">
        <v>33391</v>
      </c>
      <c r="U80" s="14" t="n">
        <v>38466</v>
      </c>
      <c r="V80" s="14" t="n">
        <v>40710</v>
      </c>
      <c r="W80" s="28">
        <f>W10*W133</f>
        <v/>
      </c>
      <c r="X80" s="28">
        <f>X10*X133</f>
        <v/>
      </c>
      <c r="Y80" s="28">
        <f>Y10*Y133</f>
        <v/>
      </c>
      <c r="Z80" s="28">
        <f>Z10*Z133</f>
        <v/>
      </c>
      <c r="AA80" s="28">
        <f>AA10*AA133</f>
        <v/>
      </c>
      <c r="AB80" s="28">
        <f>AB10*AB133</f>
        <v/>
      </c>
      <c r="AC80" s="28">
        <f>AC10*AC133</f>
        <v/>
      </c>
      <c r="AD80" s="28">
        <f>AD10*AD133</f>
        <v/>
      </c>
      <c r="AF80" s="14" t="n">
        <v>4650</v>
      </c>
      <c r="AG80" s="14" t="n">
        <v>3827</v>
      </c>
      <c r="AH80" s="14" t="n">
        <v>9999</v>
      </c>
      <c r="AI80" s="14" t="n">
        <v>23065</v>
      </c>
      <c r="AJ80" s="14" t="n">
        <v>38466</v>
      </c>
      <c r="AK80" s="28">
        <f>Y80</f>
        <v/>
      </c>
      <c r="AL80" s="28">
        <f>AC80</f>
        <v/>
      </c>
      <c r="AM80" s="28">
        <f>(AM10/4)*AM133</f>
        <v/>
      </c>
      <c r="AN80" s="28">
        <f>(AN10/4)*AN133</f>
        <v/>
      </c>
      <c r="AO80" s="28">
        <f>(AO10/4)*AO133</f>
        <v/>
      </c>
    </row>
    <row r="81">
      <c r="C81" s="10" t="inlineStr">
        <is>
          <t>Inventories</t>
        </is>
      </c>
      <c r="G81" s="14" t="n">
        <v>3889</v>
      </c>
      <c r="H81" s="14" t="n">
        <v>4454</v>
      </c>
      <c r="I81" s="14" t="n">
        <v>5159</v>
      </c>
      <c r="J81" s="14" t="n">
        <v>4611</v>
      </c>
      <c r="K81" s="14" t="n">
        <v>4319</v>
      </c>
      <c r="L81" s="14" t="n">
        <v>4779</v>
      </c>
      <c r="M81" s="14" t="n">
        <v>5282</v>
      </c>
      <c r="N81" s="14" t="n">
        <v>5864</v>
      </c>
      <c r="O81" s="14" t="n">
        <v>6675</v>
      </c>
      <c r="P81" s="14" t="n">
        <v>7654</v>
      </c>
      <c r="Q81" s="14" t="n">
        <v>10080</v>
      </c>
      <c r="R81" s="14" t="n">
        <v>11333</v>
      </c>
      <c r="S81" s="14" t="n">
        <v>14962</v>
      </c>
      <c r="T81" s="14" t="n">
        <v>19784</v>
      </c>
      <c r="U81" s="14" t="n">
        <v>21403</v>
      </c>
      <c r="V81" s="14" t="n">
        <v>25797</v>
      </c>
      <c r="W81" s="28">
        <f>-W13*W134</f>
        <v/>
      </c>
      <c r="X81" s="28">
        <f>-X13*X134</f>
        <v/>
      </c>
      <c r="Y81" s="28">
        <f>-Y13*Y134</f>
        <v/>
      </c>
      <c r="Z81" s="28">
        <f>-Z13*Z134</f>
        <v/>
      </c>
      <c r="AA81" s="28">
        <f>-AA13*AA134</f>
        <v/>
      </c>
      <c r="AB81" s="28">
        <f>-AB13*AB134</f>
        <v/>
      </c>
      <c r="AC81" s="28">
        <f>-AC13*AC134</f>
        <v/>
      </c>
      <c r="AD81" s="28">
        <f>-AD13*AD134</f>
        <v/>
      </c>
      <c r="AF81" s="14" t="n">
        <v>2605</v>
      </c>
      <c r="AG81" s="14" t="n">
        <v>5159</v>
      </c>
      <c r="AH81" s="14" t="n">
        <v>5282</v>
      </c>
      <c r="AI81" s="14" t="n">
        <v>10080</v>
      </c>
      <c r="AJ81" s="14" t="n">
        <v>21403</v>
      </c>
      <c r="AK81" s="28">
        <f>Y81</f>
        <v/>
      </c>
      <c r="AL81" s="28">
        <f>AC81</f>
        <v/>
      </c>
      <c r="AM81" s="28">
        <f>-(AM13/4)*AM134</f>
        <v/>
      </c>
      <c r="AN81" s="28">
        <f>-(AN13/4)*AN134</f>
        <v/>
      </c>
      <c r="AO81" s="28">
        <f>-(AO13/4)*AO134</f>
        <v/>
      </c>
    </row>
    <row r="82">
      <c r="C82" s="10" t="inlineStr">
        <is>
          <t>Prepaid + Other Current Assets</t>
        </is>
      </c>
      <c r="G82" s="14" t="n">
        <v>1175</v>
      </c>
      <c r="H82" s="14" t="n">
        <v>718</v>
      </c>
      <c r="I82" s="14" t="n">
        <v>791</v>
      </c>
      <c r="J82" s="14" t="n">
        <v>872</v>
      </c>
      <c r="K82" s="14" t="n">
        <v>1389</v>
      </c>
      <c r="L82" s="14" t="n">
        <v>1289</v>
      </c>
      <c r="M82" s="14" t="n">
        <v>3080</v>
      </c>
      <c r="N82" s="14" t="n">
        <v>4062</v>
      </c>
      <c r="O82" s="14" t="n">
        <v>4026</v>
      </c>
      <c r="P82" s="14" t="n">
        <v>3806</v>
      </c>
      <c r="Q82" s="14" t="n">
        <v>3771</v>
      </c>
      <c r="R82" s="14" t="n">
        <v>2779</v>
      </c>
      <c r="S82" s="14" t="n">
        <v>2658</v>
      </c>
      <c r="T82" s="14" t="n">
        <v>2709</v>
      </c>
      <c r="U82" s="14" t="n">
        <v>3180</v>
      </c>
      <c r="V82" s="14" t="n">
        <v>3916</v>
      </c>
      <c r="W82" s="28">
        <f>V82</f>
        <v/>
      </c>
      <c r="X82" s="28">
        <f>W82</f>
        <v/>
      </c>
      <c r="Y82" s="28">
        <f>X82</f>
        <v/>
      </c>
      <c r="Z82" s="28">
        <f>Y82</f>
        <v/>
      </c>
      <c r="AA82" s="28">
        <f>Z82</f>
        <v/>
      </c>
      <c r="AB82" s="28">
        <f>AA82</f>
        <v/>
      </c>
      <c r="AC82" s="28">
        <f>AB82</f>
        <v/>
      </c>
      <c r="AD82" s="28">
        <f>AC82</f>
        <v/>
      </c>
      <c r="AF82" s="14" t="n">
        <v>366</v>
      </c>
      <c r="AG82" s="14" t="n">
        <v>791</v>
      </c>
      <c r="AH82" s="14" t="n">
        <v>3080</v>
      </c>
      <c r="AI82" s="14" t="n">
        <v>3771</v>
      </c>
      <c r="AJ82" s="14" t="n">
        <v>3180</v>
      </c>
      <c r="AK82" s="28">
        <f>Y82</f>
        <v/>
      </c>
      <c r="AL82" s="28">
        <f>AC82</f>
        <v/>
      </c>
      <c r="AM82" s="28">
        <f>AL82</f>
        <v/>
      </c>
      <c r="AN82" s="28">
        <f>AM82</f>
        <v/>
      </c>
      <c r="AO82" s="28">
        <f>AN82</f>
        <v/>
      </c>
    </row>
    <row r="83">
      <c r="B83" s="6" t="inlineStr">
        <is>
          <t>Total Current Assets</t>
        </is>
      </c>
      <c r="G83" s="12">
        <f>G78+G79+G80+G81+G82</f>
        <v/>
      </c>
      <c r="H83" s="12">
        <f>H78+H79+H80+H81+H82</f>
        <v/>
      </c>
      <c r="I83" s="12">
        <f>I78+I79+I80+I81+I82</f>
        <v/>
      </c>
      <c r="J83" s="12">
        <f>J78+J79+J80+J81+J82</f>
        <v/>
      </c>
      <c r="K83" s="12">
        <f>K78+K79+K80+K81+K82</f>
        <v/>
      </c>
      <c r="L83" s="12">
        <f>L78+L79+L80+L81+L82</f>
        <v/>
      </c>
      <c r="M83" s="12">
        <f>M78+M79+M80+M81+M82</f>
        <v/>
      </c>
      <c r="N83" s="12">
        <f>N78+N79+N80+N81+N82</f>
        <v/>
      </c>
      <c r="O83" s="12">
        <f>O78+O79+O80+O81+O82</f>
        <v/>
      </c>
      <c r="P83" s="12">
        <f>P78+P79+P80+P81+P82</f>
        <v/>
      </c>
      <c r="Q83" s="12">
        <f>Q78+Q79+Q80+Q81+Q82</f>
        <v/>
      </c>
      <c r="R83" s="12">
        <f>R78+R79+R80+R81+R82</f>
        <v/>
      </c>
      <c r="S83" s="12">
        <f>S78+S79+S80+S81+S82</f>
        <v/>
      </c>
      <c r="T83" s="12">
        <f>T78+T79+T80+T81+T82</f>
        <v/>
      </c>
      <c r="U83" s="12">
        <f>U78+U79+U80+U81+U82</f>
        <v/>
      </c>
      <c r="V83" s="12">
        <f>V78+V79+V80+V81+V82</f>
        <v/>
      </c>
      <c r="W83" s="12">
        <f>W78+W79+W80+W81+W82</f>
        <v/>
      </c>
      <c r="X83" s="12">
        <f>X78+X79+X80+X81+X82</f>
        <v/>
      </c>
      <c r="Y83" s="12">
        <f>Y78+Y79+Y80+Y81+Y82</f>
        <v/>
      </c>
      <c r="Z83" s="12">
        <f>Z78+Z79+Z80+Z81+Z82</f>
        <v/>
      </c>
      <c r="AA83" s="12">
        <f>AA78+AA79+AA80+AA81+AA82</f>
        <v/>
      </c>
      <c r="AB83" s="12">
        <f>AB78+AB79+AB80+AB81+AB82</f>
        <v/>
      </c>
      <c r="AC83" s="12">
        <f>AC78+AC79+AC80+AC81+AC82</f>
        <v/>
      </c>
      <c r="AD83" s="12">
        <f>AD78+AD79+AD80+AD81+AD82</f>
        <v/>
      </c>
      <c r="AF83" s="12">
        <f>AF78+AF79+AF80+AF81+AF82</f>
        <v/>
      </c>
      <c r="AG83" s="12">
        <f>AG78+AG79+AG80+AG81+AG82</f>
        <v/>
      </c>
      <c r="AH83" s="12">
        <f>AH78+AH79+AH80+AH81+AH82</f>
        <v/>
      </c>
      <c r="AI83" s="12">
        <f>AI78+AI79+AI80+AI81+AI82</f>
        <v/>
      </c>
      <c r="AJ83" s="12">
        <f>AJ78+AJ79+AJ80+AJ81+AJ82</f>
        <v/>
      </c>
      <c r="AK83" s="25">
        <f>Y83</f>
        <v/>
      </c>
      <c r="AL83" s="25">
        <f>AC83</f>
        <v/>
      </c>
      <c r="AM83" s="12">
        <f>AM78+AM79+AM80+AM81+AM82</f>
        <v/>
      </c>
      <c r="AN83" s="12">
        <f>AN78+AN79+AN80+AN81+AN82</f>
        <v/>
      </c>
      <c r="AO83" s="12">
        <f>AO78+AO79+AO80+AO81+AO82</f>
        <v/>
      </c>
    </row>
    <row r="84">
      <c r="D84" s="3" t="inlineStr">
        <is>
          <t>Recon: Total CA</t>
        </is>
      </c>
      <c r="G84" s="26">
        <f>IF(_reported!G16="","",G83-_reported!G16)</f>
        <v/>
      </c>
      <c r="H84" s="26">
        <f>IF(_reported!H16="","",H83-_reported!H16)</f>
        <v/>
      </c>
      <c r="I84" s="26">
        <f>IF(_reported!I16="","",I83-_reported!I16)</f>
        <v/>
      </c>
      <c r="J84" s="26">
        <f>IF(_reported!J16="","",J83-_reported!J16)</f>
        <v/>
      </c>
      <c r="K84" s="26">
        <f>IF(_reported!K16="","",K83-_reported!K16)</f>
        <v/>
      </c>
      <c r="L84" s="26">
        <f>IF(_reported!L16="","",L83-_reported!L16)</f>
        <v/>
      </c>
      <c r="M84" s="26">
        <f>IF(_reported!M16="","",M83-_reported!M16)</f>
        <v/>
      </c>
      <c r="N84" s="26">
        <f>IF(_reported!N16="","",N83-_reported!N16)</f>
        <v/>
      </c>
      <c r="O84" s="26">
        <f>IF(_reported!O16="","",O83-_reported!O16)</f>
        <v/>
      </c>
      <c r="P84" s="26">
        <f>IF(_reported!P16="","",P83-_reported!P16)</f>
        <v/>
      </c>
      <c r="Q84" s="26">
        <f>IF(_reported!Q16="","",Q83-_reported!Q16)</f>
        <v/>
      </c>
      <c r="R84" s="26">
        <f>IF(_reported!R16="","",R83-_reported!R16)</f>
        <v/>
      </c>
      <c r="S84" s="26">
        <f>IF(_reported!S16="","",S83-_reported!S16)</f>
        <v/>
      </c>
      <c r="T84" s="26">
        <f>IF(_reported!T16="","",T83-_reported!T16)</f>
        <v/>
      </c>
      <c r="U84" s="26">
        <f>IF(_reported!U16="","",U83-_reported!U16)</f>
        <v/>
      </c>
      <c r="V84" s="26">
        <f>IF(_reported!V16="","",V83-_reported!V16)</f>
        <v/>
      </c>
      <c r="W84" s="26">
        <f>IF(_reported!W16="","",W83-_reported!W16)</f>
        <v/>
      </c>
      <c r="X84" s="26">
        <f>IF(_reported!X16="","",X83-_reported!X16)</f>
        <v/>
      </c>
      <c r="Y84" s="26">
        <f>IF(_reported!Y16="","",Y83-_reported!Y16)</f>
        <v/>
      </c>
      <c r="Z84" s="26">
        <f>IF(_reported!Z16="","",Z83-_reported!Z16)</f>
        <v/>
      </c>
      <c r="AA84" s="26">
        <f>IF(_reported!AA16="","",AA83-_reported!AA16)</f>
        <v/>
      </c>
      <c r="AB84" s="26">
        <f>IF(_reported!AB16="","",AB83-_reported!AB16)</f>
        <v/>
      </c>
      <c r="AC84" s="26">
        <f>IF(_reported!AC16="","",AC83-_reported!AC16)</f>
        <v/>
      </c>
      <c r="AD84" s="26">
        <f>IF(_reported!AD16="","",AD83-_reported!AD16)</f>
        <v/>
      </c>
      <c r="AF84" s="26">
        <f>IF(_reported!AF16="","",AF83-_reported!AF16)</f>
        <v/>
      </c>
      <c r="AG84" s="26">
        <f>IF(_reported!AG16="","",AG83-_reported!AG16)</f>
        <v/>
      </c>
      <c r="AH84" s="26">
        <f>IF(_reported!AH16="","",AH83-_reported!AH16)</f>
        <v/>
      </c>
      <c r="AI84" s="26">
        <f>IF(_reported!AI16="","",AI83-_reported!AI16)</f>
        <v/>
      </c>
      <c r="AJ84" s="26">
        <f>IF(_reported!AJ16="","",AJ83-_reported!AJ16)</f>
        <v/>
      </c>
      <c r="AK84" s="26">
        <f>IF(_reported!AK16="","",AK83-_reported!AK16)</f>
        <v/>
      </c>
      <c r="AL84" s="26">
        <f>IF(_reported!AL16="","",AL83-_reported!AL16)</f>
        <v/>
      </c>
      <c r="AM84" s="26">
        <f>IF(_reported!AM16="","",AM83-_reported!AM16)</f>
        <v/>
      </c>
      <c r="AN84" s="26">
        <f>IF(_reported!AN16="","",AN83-_reported!AN16)</f>
        <v/>
      </c>
      <c r="AO84" s="26">
        <f>IF(_reported!AO16="","",AO83-_reported!AO16)</f>
        <v/>
      </c>
    </row>
    <row r="85"/>
    <row r="86">
      <c r="C86" s="10" t="inlineStr">
        <is>
          <t>Property and Equipment, Net</t>
        </is>
      </c>
      <c r="G86" s="11" t="n">
        <v>3233</v>
      </c>
      <c r="H86" s="11" t="n">
        <v>3774</v>
      </c>
      <c r="I86" s="11" t="n">
        <v>3807</v>
      </c>
      <c r="J86" s="11" t="n">
        <v>3740</v>
      </c>
      <c r="K86" s="11" t="n">
        <v>3799</v>
      </c>
      <c r="L86" s="11" t="n">
        <v>3844</v>
      </c>
      <c r="M86" s="11" t="n">
        <v>3914</v>
      </c>
      <c r="N86" s="11" t="n">
        <v>4006</v>
      </c>
      <c r="O86" s="11" t="n">
        <v>4885</v>
      </c>
      <c r="P86" s="11" t="n">
        <v>5343</v>
      </c>
      <c r="Q86" s="11" t="n">
        <v>6283</v>
      </c>
      <c r="R86" s="11" t="n">
        <v>7136</v>
      </c>
      <c r="S86" s="11" t="n">
        <v>9141</v>
      </c>
      <c r="T86" s="11" t="n">
        <v>9780</v>
      </c>
      <c r="U86" s="11" t="n">
        <v>10383</v>
      </c>
      <c r="V86" s="11" t="n">
        <v>12403</v>
      </c>
      <c r="W86" s="27">
        <f>V86-W159-W147</f>
        <v/>
      </c>
      <c r="X86" s="27">
        <f>W86-X159-X147</f>
        <v/>
      </c>
      <c r="Y86" s="27">
        <f>X86-Y159-Y147</f>
        <v/>
      </c>
      <c r="Z86" s="27">
        <f>Y86-Z159-Z147</f>
        <v/>
      </c>
      <c r="AA86" s="27">
        <f>Z86-AA159-AA147</f>
        <v/>
      </c>
      <c r="AB86" s="27">
        <f>AA86-AB159-AB147</f>
        <v/>
      </c>
      <c r="AC86" s="27">
        <f>AB86-AC159-AC147</f>
        <v/>
      </c>
      <c r="AD86" s="27">
        <f>AC86-AD159-AD147</f>
        <v/>
      </c>
      <c r="AF86" s="11" t="n">
        <v>2778</v>
      </c>
      <c r="AG86" s="11" t="n">
        <v>3807</v>
      </c>
      <c r="AH86" s="11" t="n">
        <v>3914</v>
      </c>
      <c r="AI86" s="11" t="n">
        <v>6283</v>
      </c>
      <c r="AJ86" s="11" t="n">
        <v>10383</v>
      </c>
      <c r="AK86" s="27">
        <f>Y86</f>
        <v/>
      </c>
      <c r="AL86" s="27">
        <f>AC86</f>
        <v/>
      </c>
      <c r="AM86" s="27">
        <f>AL86-AM159-AM147</f>
        <v/>
      </c>
      <c r="AN86" s="27">
        <f>AM86-AN159-AN147</f>
        <v/>
      </c>
      <c r="AO86" s="27">
        <f>AN86-AO159-AO147</f>
        <v/>
      </c>
    </row>
    <row r="87">
      <c r="C87" s="10" t="inlineStr">
        <is>
          <t>Operating Lease Right-of-Use Assets</t>
        </is>
      </c>
      <c r="G87" s="14" t="n">
        <v>852</v>
      </c>
      <c r="H87" s="14" t="n">
        <v>927</v>
      </c>
      <c r="I87" s="14" t="n">
        <v>1038</v>
      </c>
      <c r="J87" s="14" t="n">
        <v>1094</v>
      </c>
      <c r="K87" s="14" t="n">
        <v>1235</v>
      </c>
      <c r="L87" s="14" t="n">
        <v>1316</v>
      </c>
      <c r="M87" s="14" t="n">
        <v>1346</v>
      </c>
      <c r="N87" s="14" t="n">
        <v>1532</v>
      </c>
      <c r="O87" s="14" t="n">
        <v>1556</v>
      </c>
      <c r="P87" s="14" t="n">
        <v>1755</v>
      </c>
      <c r="Q87" s="14" t="n">
        <v>1793</v>
      </c>
      <c r="R87" s="14" t="n">
        <v>1810</v>
      </c>
      <c r="S87" s="14" t="n">
        <v>2084</v>
      </c>
      <c r="T87" s="14" t="n">
        <v>2281</v>
      </c>
      <c r="U87" s="14" t="n">
        <v>2867</v>
      </c>
      <c r="V87" s="14" t="n">
        <v>4258</v>
      </c>
      <c r="W87" s="28">
        <f>V87</f>
        <v/>
      </c>
      <c r="X87" s="28">
        <f>W87</f>
        <v/>
      </c>
      <c r="Y87" s="28">
        <f>X87</f>
        <v/>
      </c>
      <c r="Z87" s="28">
        <f>Y87</f>
        <v/>
      </c>
      <c r="AA87" s="28">
        <f>Z87</f>
        <v/>
      </c>
      <c r="AB87" s="28">
        <f>AA87</f>
        <v/>
      </c>
      <c r="AC87" s="28">
        <f>AB87</f>
        <v/>
      </c>
      <c r="AD87" s="28">
        <f>AC87</f>
        <v/>
      </c>
      <c r="AF87" s="14" t="n">
        <v>829</v>
      </c>
      <c r="AG87" s="14" t="n">
        <v>1038</v>
      </c>
      <c r="AH87" s="14" t="n">
        <v>1346</v>
      </c>
      <c r="AI87" s="14" t="n">
        <v>1793</v>
      </c>
      <c r="AJ87" s="14" t="n">
        <v>2867</v>
      </c>
      <c r="AK87" s="28">
        <f>Y87</f>
        <v/>
      </c>
      <c r="AL87" s="28">
        <f>AC87</f>
        <v/>
      </c>
      <c r="AM87" s="28">
        <f>AL87</f>
        <v/>
      </c>
      <c r="AN87" s="28">
        <f>AM87</f>
        <v/>
      </c>
      <c r="AO87" s="28">
        <f>AN87</f>
        <v/>
      </c>
    </row>
    <row r="88">
      <c r="C88" s="10" t="inlineStr">
        <is>
          <t>Goodwill</t>
        </is>
      </c>
      <c r="G88" s="14" t="n">
        <v>4372</v>
      </c>
      <c r="H88" s="14" t="n">
        <v>4372</v>
      </c>
      <c r="I88" s="14" t="n">
        <v>4372</v>
      </c>
      <c r="J88" s="14" t="n">
        <v>4430</v>
      </c>
      <c r="K88" s="14" t="n">
        <v>4430</v>
      </c>
      <c r="L88" s="14" t="n">
        <v>4430</v>
      </c>
      <c r="M88" s="14" t="n">
        <v>4430</v>
      </c>
      <c r="N88" s="14" t="n">
        <v>4453</v>
      </c>
      <c r="O88" s="14" t="n">
        <v>4622</v>
      </c>
      <c r="P88" s="14" t="n">
        <v>4724</v>
      </c>
      <c r="Q88" s="14" t="n">
        <v>5188</v>
      </c>
      <c r="R88" s="14" t="n">
        <v>5498</v>
      </c>
      <c r="S88" s="14" t="n">
        <v>5755</v>
      </c>
      <c r="T88" s="14" t="n">
        <v>6261</v>
      </c>
      <c r="U88" s="14" t="n">
        <v>20832</v>
      </c>
      <c r="V88" s="14" t="n">
        <v>20894</v>
      </c>
      <c r="W88" s="28">
        <f>V88</f>
        <v/>
      </c>
      <c r="X88" s="28">
        <f>W88</f>
        <v/>
      </c>
      <c r="Y88" s="28">
        <f>X88</f>
        <v/>
      </c>
      <c r="Z88" s="28">
        <f>Y88</f>
        <v/>
      </c>
      <c r="AA88" s="28">
        <f>Z88</f>
        <v/>
      </c>
      <c r="AB88" s="28">
        <f>AA88</f>
        <v/>
      </c>
      <c r="AC88" s="28">
        <f>AB88</f>
        <v/>
      </c>
      <c r="AD88" s="28">
        <f>AC88</f>
        <v/>
      </c>
      <c r="AF88" s="14" t="n">
        <v>4349</v>
      </c>
      <c r="AG88" s="14" t="n">
        <v>4372</v>
      </c>
      <c r="AH88" s="14" t="n">
        <v>4430</v>
      </c>
      <c r="AI88" s="14" t="n">
        <v>5188</v>
      </c>
      <c r="AJ88" s="14" t="n">
        <v>20832</v>
      </c>
      <c r="AK88" s="28">
        <f>Y88</f>
        <v/>
      </c>
      <c r="AL88" s="28">
        <f>AC88</f>
        <v/>
      </c>
      <c r="AM88" s="28">
        <f>AL88</f>
        <v/>
      </c>
      <c r="AN88" s="28">
        <f>AM88</f>
        <v/>
      </c>
      <c r="AO88" s="28">
        <f>AN88</f>
        <v/>
      </c>
    </row>
    <row r="89">
      <c r="C89" s="10" t="inlineStr">
        <is>
          <t>Intangible Assets, Net</t>
        </is>
      </c>
      <c r="G89" s="14" t="n">
        <v>2036</v>
      </c>
      <c r="H89" s="14" t="n">
        <v>1850</v>
      </c>
      <c r="I89" s="14" t="n">
        <v>1676</v>
      </c>
      <c r="J89" s="14" t="n">
        <v>1541</v>
      </c>
      <c r="K89" s="14" t="n">
        <v>1395</v>
      </c>
      <c r="L89" s="14" t="n">
        <v>1251</v>
      </c>
      <c r="M89" s="14" t="n">
        <v>1112</v>
      </c>
      <c r="N89" s="14" t="n">
        <v>986</v>
      </c>
      <c r="O89" s="14" t="n">
        <v>952</v>
      </c>
      <c r="P89" s="14" t="n">
        <v>838</v>
      </c>
      <c r="Q89" s="14" t="n">
        <v>807</v>
      </c>
      <c r="R89" s="14" t="n">
        <v>769</v>
      </c>
      <c r="S89" s="14" t="n">
        <v>755</v>
      </c>
      <c r="T89" s="14" t="n">
        <v>936</v>
      </c>
      <c r="U89" s="14" t="n">
        <v>3306</v>
      </c>
      <c r="V89" s="14" t="n">
        <v>3120</v>
      </c>
      <c r="W89" s="28">
        <f>V89</f>
        <v/>
      </c>
      <c r="X89" s="28">
        <f>W89</f>
        <v/>
      </c>
      <c r="Y89" s="28">
        <f>X89</f>
        <v/>
      </c>
      <c r="Z89" s="28">
        <f>Y89</f>
        <v/>
      </c>
      <c r="AA89" s="28">
        <f>Z89</f>
        <v/>
      </c>
      <c r="AB89" s="28">
        <f>AA89</f>
        <v/>
      </c>
      <c r="AC89" s="28">
        <f>AB89</f>
        <v/>
      </c>
      <c r="AD89" s="28">
        <f>AC89</f>
        <v/>
      </c>
      <c r="AF89" s="14" t="n">
        <v>2339</v>
      </c>
      <c r="AG89" s="14" t="n">
        <v>1676</v>
      </c>
      <c r="AH89" s="14" t="n">
        <v>1112</v>
      </c>
      <c r="AI89" s="14" t="n">
        <v>807</v>
      </c>
      <c r="AJ89" s="14" t="n">
        <v>3306</v>
      </c>
      <c r="AK89" s="28">
        <f>Y89</f>
        <v/>
      </c>
      <c r="AL89" s="28">
        <f>AC89</f>
        <v/>
      </c>
      <c r="AM89" s="28">
        <f>AL89</f>
        <v/>
      </c>
      <c r="AN89" s="28">
        <f>AM89</f>
        <v/>
      </c>
      <c r="AO89" s="28">
        <f>AN89</f>
        <v/>
      </c>
    </row>
    <row r="90">
      <c r="C90" s="10" t="inlineStr">
        <is>
          <t>Deferred Income Tax Assets</t>
        </is>
      </c>
      <c r="G90" s="14" t="n">
        <v>2225</v>
      </c>
      <c r="H90" s="14" t="n">
        <v>2762</v>
      </c>
      <c r="I90" s="14" t="n">
        <v>3396</v>
      </c>
      <c r="J90" s="14" t="n">
        <v>4568</v>
      </c>
      <c r="K90" s="14" t="n">
        <v>5398</v>
      </c>
      <c r="L90" s="14" t="n">
        <v>5982</v>
      </c>
      <c r="M90" s="14" t="n">
        <v>6081</v>
      </c>
      <c r="N90" s="14" t="n">
        <v>7798</v>
      </c>
      <c r="O90" s="14" t="n">
        <v>9578</v>
      </c>
      <c r="P90" s="14" t="n">
        <v>10276</v>
      </c>
      <c r="Q90" s="14" t="n">
        <v>10979</v>
      </c>
      <c r="R90" s="14" t="n">
        <v>13318</v>
      </c>
      <c r="S90" s="14" t="n">
        <v>13570</v>
      </c>
      <c r="T90" s="14" t="n">
        <v>13674</v>
      </c>
      <c r="U90" s="14" t="n">
        <v>13258</v>
      </c>
      <c r="V90" s="14" t="n">
        <v>11707</v>
      </c>
      <c r="W90" s="28">
        <f>V90</f>
        <v/>
      </c>
      <c r="X90" s="28">
        <f>W90</f>
        <v/>
      </c>
      <c r="Y90" s="28">
        <f>X90</f>
        <v/>
      </c>
      <c r="Z90" s="28">
        <f>Y90</f>
        <v/>
      </c>
      <c r="AA90" s="28">
        <f>Z90</f>
        <v/>
      </c>
      <c r="AB90" s="28">
        <f>AA90</f>
        <v/>
      </c>
      <c r="AC90" s="28">
        <f>AB90</f>
        <v/>
      </c>
      <c r="AD90" s="28">
        <f>AC90</f>
        <v/>
      </c>
      <c r="AF90" s="14" t="n">
        <v>1222</v>
      </c>
      <c r="AG90" s="14" t="n">
        <v>3396</v>
      </c>
      <c r="AH90" s="14" t="n">
        <v>6081</v>
      </c>
      <c r="AI90" s="14" t="n">
        <v>10979</v>
      </c>
      <c r="AJ90" s="14" t="n">
        <v>13258</v>
      </c>
      <c r="AK90" s="28">
        <f>Y90</f>
        <v/>
      </c>
      <c r="AL90" s="28">
        <f>AC90</f>
        <v/>
      </c>
      <c r="AM90" s="28">
        <f>AL90</f>
        <v/>
      </c>
      <c r="AN90" s="28">
        <f>AM90</f>
        <v/>
      </c>
      <c r="AO90" s="28">
        <f>AN90</f>
        <v/>
      </c>
    </row>
    <row r="91">
      <c r="C91" s="10" t="inlineStr">
        <is>
          <t>Other Non-current Assets (incl. non-marketable equity)</t>
        </is>
      </c>
      <c r="G91" s="14" t="n">
        <v>3340</v>
      </c>
      <c r="H91" s="14" t="n">
        <v>3580</v>
      </c>
      <c r="I91" s="14" t="n">
        <v>3820</v>
      </c>
      <c r="J91" s="14" t="n">
        <v>4204</v>
      </c>
      <c r="K91" s="14" t="n">
        <v>4501</v>
      </c>
      <c r="L91" s="14" t="n">
        <v>4667</v>
      </c>
      <c r="M91" s="14" t="n">
        <v>4500</v>
      </c>
      <c r="N91" s="14" t="n">
        <v>4568</v>
      </c>
      <c r="O91" s="14" t="n">
        <v>4001</v>
      </c>
      <c r="P91" s="14" t="n">
        <v>5437</v>
      </c>
      <c r="Q91" s="14" t="n">
        <v>6425</v>
      </c>
      <c r="R91" s="14" t="n">
        <v>6788</v>
      </c>
      <c r="S91" s="14" t="n">
        <v>7216</v>
      </c>
      <c r="T91" s="14" t="n">
        <v>11724</v>
      </c>
      <c r="U91" s="14" t="n">
        <v>30552</v>
      </c>
      <c r="V91" s="14" t="n">
        <v>56097</v>
      </c>
      <c r="W91" s="28">
        <f>V91</f>
        <v/>
      </c>
      <c r="X91" s="28">
        <f>W91</f>
        <v/>
      </c>
      <c r="Y91" s="28">
        <f>X91</f>
        <v/>
      </c>
      <c r="Z91" s="28">
        <f>Y91</f>
        <v/>
      </c>
      <c r="AA91" s="28">
        <f>Z91</f>
        <v/>
      </c>
      <c r="AB91" s="28">
        <f>AA91</f>
        <v/>
      </c>
      <c r="AC91" s="28">
        <f>AB91</f>
        <v/>
      </c>
      <c r="AD91" s="28">
        <f>AC91</f>
        <v/>
      </c>
      <c r="AF91" s="14" t="n">
        <v>3841</v>
      </c>
      <c r="AG91" s="14" t="n">
        <v>3820</v>
      </c>
      <c r="AH91" s="14" t="n">
        <v>4500</v>
      </c>
      <c r="AI91" s="14" t="n">
        <v>6425</v>
      </c>
      <c r="AJ91" s="14" t="n">
        <v>30552</v>
      </c>
      <c r="AK91" s="28">
        <f>Y91</f>
        <v/>
      </c>
      <c r="AL91" s="28">
        <f>AC91</f>
        <v/>
      </c>
      <c r="AM91" s="28">
        <f>AL91</f>
        <v/>
      </c>
      <c r="AN91" s="28">
        <f>AM91</f>
        <v/>
      </c>
      <c r="AO91" s="28">
        <f>AN91</f>
        <v/>
      </c>
    </row>
    <row r="92">
      <c r="B92" s="6" t="inlineStr">
        <is>
          <t>Total Assets</t>
        </is>
      </c>
      <c r="G92" s="12">
        <f>G83+G86+G87+G88+G89+G90+G91</f>
        <v/>
      </c>
      <c r="H92" s="12">
        <f>H83+H86+H87+H88+H89+H90+H91</f>
        <v/>
      </c>
      <c r="I92" s="12">
        <f>I83+I86+I87+I88+I89+I90+I91</f>
        <v/>
      </c>
      <c r="J92" s="12">
        <f>J83+J86+J87+J88+J89+J90+J91</f>
        <v/>
      </c>
      <c r="K92" s="12">
        <f>K83+K86+K87+K88+K89+K90+K91</f>
        <v/>
      </c>
      <c r="L92" s="12">
        <f>L83+L86+L87+L88+L89+L90+L91</f>
        <v/>
      </c>
      <c r="M92" s="12">
        <f>M83+M86+M87+M88+M89+M90+M91</f>
        <v/>
      </c>
      <c r="N92" s="12">
        <f>N83+N86+N87+N88+N89+N90+N91</f>
        <v/>
      </c>
      <c r="O92" s="12">
        <f>O83+O86+O87+O88+O89+O90+O91</f>
        <v/>
      </c>
      <c r="P92" s="12">
        <f>P83+P86+P87+P88+P89+P90+P91</f>
        <v/>
      </c>
      <c r="Q92" s="12">
        <f>Q83+Q86+Q87+Q88+Q89+Q90+Q91</f>
        <v/>
      </c>
      <c r="R92" s="12">
        <f>R83+R86+R87+R88+R89+R90+R91</f>
        <v/>
      </c>
      <c r="S92" s="12">
        <f>S83+S86+S87+S88+S89+S90+S91</f>
        <v/>
      </c>
      <c r="T92" s="12">
        <f>T83+T86+T87+T88+T89+T90+T91</f>
        <v/>
      </c>
      <c r="U92" s="12">
        <f>U83+U86+U87+U88+U89+U90+U91</f>
        <v/>
      </c>
      <c r="V92" s="12">
        <f>V83+V86+V87+V88+V89+V90+V91</f>
        <v/>
      </c>
      <c r="W92" s="12">
        <f>W83+W86+W87+W88+W89+W90+W91</f>
        <v/>
      </c>
      <c r="X92" s="12">
        <f>X83+X86+X87+X88+X89+X90+X91</f>
        <v/>
      </c>
      <c r="Y92" s="12">
        <f>Y83+Y86+Y87+Y88+Y89+Y90+Y91</f>
        <v/>
      </c>
      <c r="Z92" s="12">
        <f>Z83+Z86+Z87+Z88+Z89+Z90+Z91</f>
        <v/>
      </c>
      <c r="AA92" s="12">
        <f>AA83+AA86+AA87+AA88+AA89+AA90+AA91</f>
        <v/>
      </c>
      <c r="AB92" s="12">
        <f>AB83+AB86+AB87+AB88+AB89+AB90+AB91</f>
        <v/>
      </c>
      <c r="AC92" s="12">
        <f>AC83+AC86+AC87+AC88+AC89+AC90+AC91</f>
        <v/>
      </c>
      <c r="AD92" s="12">
        <f>AD83+AD86+AD87+AD88+AD89+AD90+AD91</f>
        <v/>
      </c>
      <c r="AF92" s="12">
        <f>AF83+AF86+AF87+AF88+AF89+AF90+AF91</f>
        <v/>
      </c>
      <c r="AG92" s="12">
        <f>AG83+AG86+AG87+AG88+AG89+AG90+AG91</f>
        <v/>
      </c>
      <c r="AH92" s="12">
        <f>AH83+AH86+AH87+AH88+AH89+AH90+AH91</f>
        <v/>
      </c>
      <c r="AI92" s="12">
        <f>AI83+AI86+AI87+AI88+AI89+AI90+AI91</f>
        <v/>
      </c>
      <c r="AJ92" s="12">
        <f>AJ83+AJ86+AJ87+AJ88+AJ89+AJ90+AJ91</f>
        <v/>
      </c>
      <c r="AK92" s="25">
        <f>Y92</f>
        <v/>
      </c>
      <c r="AL92" s="25">
        <f>AC92</f>
        <v/>
      </c>
      <c r="AM92" s="12">
        <f>AM83+AM86+AM87+AM88+AM89+AM90+AM91</f>
        <v/>
      </c>
      <c r="AN92" s="12">
        <f>AN83+AN86+AN87+AN88+AN89+AN90+AN91</f>
        <v/>
      </c>
      <c r="AO92" s="12">
        <f>AO83+AO86+AO87+AO88+AO89+AO90+AO91</f>
        <v/>
      </c>
    </row>
    <row r="93">
      <c r="D93" s="3" t="inlineStr">
        <is>
          <t>Recon: Total Assets</t>
        </is>
      </c>
      <c r="G93" s="26">
        <f>IF(_reported!G17="","",G92-_reported!G17)</f>
        <v/>
      </c>
      <c r="H93" s="26">
        <f>IF(_reported!H17="","",H92-_reported!H17)</f>
        <v/>
      </c>
      <c r="I93" s="26">
        <f>IF(_reported!I17="","",I92-_reported!I17)</f>
        <v/>
      </c>
      <c r="J93" s="26">
        <f>IF(_reported!J17="","",J92-_reported!J17)</f>
        <v/>
      </c>
      <c r="K93" s="26">
        <f>IF(_reported!K17="","",K92-_reported!K17)</f>
        <v/>
      </c>
      <c r="L93" s="26">
        <f>IF(_reported!L17="","",L92-_reported!L17)</f>
        <v/>
      </c>
      <c r="M93" s="26">
        <f>IF(_reported!M17="","",M92-_reported!M17)</f>
        <v/>
      </c>
      <c r="N93" s="26">
        <f>IF(_reported!N17="","",N92-_reported!N17)</f>
        <v/>
      </c>
      <c r="O93" s="26">
        <f>IF(_reported!O17="","",O92-_reported!O17)</f>
        <v/>
      </c>
      <c r="P93" s="26">
        <f>IF(_reported!P17="","",P92-_reported!P17)</f>
        <v/>
      </c>
      <c r="Q93" s="26">
        <f>IF(_reported!Q17="","",Q92-_reported!Q17)</f>
        <v/>
      </c>
      <c r="R93" s="26">
        <f>IF(_reported!R17="","",R92-_reported!R17)</f>
        <v/>
      </c>
      <c r="S93" s="26">
        <f>IF(_reported!S17="","",S92-_reported!S17)</f>
        <v/>
      </c>
      <c r="T93" s="26">
        <f>IF(_reported!T17="","",T92-_reported!T17)</f>
        <v/>
      </c>
      <c r="U93" s="26">
        <f>IF(_reported!U17="","",U92-_reported!U17)</f>
        <v/>
      </c>
      <c r="V93" s="26">
        <f>IF(_reported!V17="","",V92-_reported!V17)</f>
        <v/>
      </c>
      <c r="W93" s="26">
        <f>IF(_reported!W17="","",W92-_reported!W17)</f>
        <v/>
      </c>
      <c r="X93" s="26">
        <f>IF(_reported!X17="","",X92-_reported!X17)</f>
        <v/>
      </c>
      <c r="Y93" s="26">
        <f>IF(_reported!Y17="","",Y92-_reported!Y17)</f>
        <v/>
      </c>
      <c r="Z93" s="26">
        <f>IF(_reported!Z17="","",Z92-_reported!Z17)</f>
        <v/>
      </c>
      <c r="AA93" s="26">
        <f>IF(_reported!AA17="","",AA92-_reported!AA17)</f>
        <v/>
      </c>
      <c r="AB93" s="26">
        <f>IF(_reported!AB17="","",AB92-_reported!AB17)</f>
        <v/>
      </c>
      <c r="AC93" s="26">
        <f>IF(_reported!AC17="","",AC92-_reported!AC17)</f>
        <v/>
      </c>
      <c r="AD93" s="26">
        <f>IF(_reported!AD17="","",AD92-_reported!AD17)</f>
        <v/>
      </c>
      <c r="AF93" s="26">
        <f>IF(_reported!AF17="","",AF92-_reported!AF17)</f>
        <v/>
      </c>
      <c r="AG93" s="26">
        <f>IF(_reported!AG17="","",AG92-_reported!AG17)</f>
        <v/>
      </c>
      <c r="AH93" s="26">
        <f>IF(_reported!AH17="","",AH92-_reported!AH17)</f>
        <v/>
      </c>
      <c r="AI93" s="26">
        <f>IF(_reported!AI17="","",AI92-_reported!AI17)</f>
        <v/>
      </c>
      <c r="AJ93" s="26">
        <f>IF(_reported!AJ17="","",AJ92-_reported!AJ17)</f>
        <v/>
      </c>
      <c r="AK93" s="26">
        <f>IF(_reported!AK17="","",AK92-_reported!AK17)</f>
        <v/>
      </c>
      <c r="AL93" s="26">
        <f>IF(_reported!AL17="","",AL92-_reported!AL17)</f>
        <v/>
      </c>
      <c r="AM93" s="26">
        <f>IF(_reported!AM17="","",AM92-_reported!AM17)</f>
        <v/>
      </c>
      <c r="AN93" s="26">
        <f>IF(_reported!AN17="","",AN92-_reported!AN17)</f>
        <v/>
      </c>
      <c r="AO93" s="26">
        <f>IF(_reported!AO17="","",AO92-_reported!AO17)</f>
        <v/>
      </c>
    </row>
    <row r="94"/>
    <row r="95">
      <c r="C95" s="10" t="inlineStr">
        <is>
          <t>Accounts Payable</t>
        </is>
      </c>
      <c r="G95" s="11" t="n">
        <v>2421</v>
      </c>
      <c r="H95" s="11" t="n">
        <v>1491</v>
      </c>
      <c r="I95" s="11" t="n">
        <v>1193</v>
      </c>
      <c r="J95" s="11" t="n">
        <v>1141</v>
      </c>
      <c r="K95" s="11" t="n">
        <v>1929</v>
      </c>
      <c r="L95" s="11" t="n">
        <v>2380</v>
      </c>
      <c r="M95" s="11" t="n">
        <v>2699</v>
      </c>
      <c r="N95" s="11" t="n">
        <v>2715</v>
      </c>
      <c r="O95" s="11" t="n">
        <v>3680</v>
      </c>
      <c r="P95" s="11" t="n">
        <v>5353</v>
      </c>
      <c r="Q95" s="11" t="n">
        <v>6310</v>
      </c>
      <c r="R95" s="11" t="n">
        <v>7331</v>
      </c>
      <c r="S95" s="11" t="n">
        <v>9064</v>
      </c>
      <c r="T95" s="11" t="n">
        <v>8624</v>
      </c>
      <c r="U95" s="11" t="n">
        <v>9812</v>
      </c>
      <c r="V95" s="11" t="n">
        <v>13097</v>
      </c>
      <c r="W95" s="27">
        <f>-W13*W135</f>
        <v/>
      </c>
      <c r="X95" s="27">
        <f>-X13*X135</f>
        <v/>
      </c>
      <c r="Y95" s="27">
        <f>-Y13*Y135</f>
        <v/>
      </c>
      <c r="Z95" s="27">
        <f>-Z13*Z135</f>
        <v/>
      </c>
      <c r="AA95" s="27">
        <f>-AA13*AA135</f>
        <v/>
      </c>
      <c r="AB95" s="27">
        <f>-AB13*AB135</f>
        <v/>
      </c>
      <c r="AC95" s="27">
        <f>-AC13*AC135</f>
        <v/>
      </c>
      <c r="AD95" s="27">
        <f>-AD13*AD135</f>
        <v/>
      </c>
      <c r="AF95" s="11" t="n">
        <v>1783</v>
      </c>
      <c r="AG95" s="11" t="n">
        <v>1193</v>
      </c>
      <c r="AH95" s="11" t="n">
        <v>2699</v>
      </c>
      <c r="AI95" s="11" t="n">
        <v>6310</v>
      </c>
      <c r="AJ95" s="11" t="n">
        <v>9812</v>
      </c>
      <c r="AK95" s="27">
        <f>Y95</f>
        <v/>
      </c>
      <c r="AL95" s="27">
        <f>AC95</f>
        <v/>
      </c>
      <c r="AM95" s="27">
        <f>-(AM13/4)*AM135</f>
        <v/>
      </c>
      <c r="AN95" s="27">
        <f>-(AN13/4)*AN135</f>
        <v/>
      </c>
      <c r="AO95" s="27">
        <f>-(AO13/4)*AO135</f>
        <v/>
      </c>
    </row>
    <row r="96">
      <c r="C96" s="10" t="inlineStr">
        <is>
          <t>Accrued and Other Current Liabilities</t>
        </is>
      </c>
      <c r="G96" s="14" t="n">
        <v>3903</v>
      </c>
      <c r="H96" s="14" t="n">
        <v>4115</v>
      </c>
      <c r="I96" s="14" t="n">
        <v>4120</v>
      </c>
      <c r="J96" s="14" t="n">
        <v>4869</v>
      </c>
      <c r="K96" s="14" t="n">
        <v>7156</v>
      </c>
      <c r="L96" s="14" t="n">
        <v>5472</v>
      </c>
      <c r="M96" s="14" t="n">
        <v>6682</v>
      </c>
      <c r="N96" s="14" t="n">
        <v>11258</v>
      </c>
      <c r="O96" s="14" t="n">
        <v>10289</v>
      </c>
      <c r="P96" s="14" t="n">
        <v>11126</v>
      </c>
      <c r="Q96" s="14" t="n">
        <v>11737</v>
      </c>
      <c r="R96" s="14" t="n">
        <v>19211</v>
      </c>
      <c r="S96" s="14" t="n">
        <v>15193</v>
      </c>
      <c r="T96" s="14" t="n">
        <v>16452</v>
      </c>
      <c r="U96" s="14" t="n">
        <v>21352</v>
      </c>
      <c r="V96" s="14" t="n">
        <v>29787</v>
      </c>
      <c r="W96" s="28">
        <f>V96</f>
        <v/>
      </c>
      <c r="X96" s="28">
        <f>W96</f>
        <v/>
      </c>
      <c r="Y96" s="28">
        <f>X96</f>
        <v/>
      </c>
      <c r="Z96" s="28">
        <f>Y96</f>
        <v/>
      </c>
      <c r="AA96" s="28">
        <f>Z96</f>
        <v/>
      </c>
      <c r="AB96" s="28">
        <f>AA96</f>
        <v/>
      </c>
      <c r="AC96" s="28">
        <f>AB96</f>
        <v/>
      </c>
      <c r="AD96" s="28">
        <f>AC96</f>
        <v/>
      </c>
      <c r="AF96" s="14" t="n">
        <v>2552</v>
      </c>
      <c r="AG96" s="14" t="n">
        <v>4120</v>
      </c>
      <c r="AH96" s="14" t="n">
        <v>6682</v>
      </c>
      <c r="AI96" s="14" t="n">
        <v>11737</v>
      </c>
      <c r="AJ96" s="14" t="n">
        <v>21352</v>
      </c>
      <c r="AK96" s="28">
        <f>Y96</f>
        <v/>
      </c>
      <c r="AL96" s="28">
        <f>AC96</f>
        <v/>
      </c>
      <c r="AM96" s="28">
        <f>AL96</f>
        <v/>
      </c>
      <c r="AN96" s="28">
        <f>AM96</f>
        <v/>
      </c>
      <c r="AO96" s="28">
        <f>AN96</f>
        <v/>
      </c>
    </row>
    <row r="97">
      <c r="C97" s="10" t="inlineStr">
        <is>
          <t>Short-term Debt (current portion)</t>
        </is>
      </c>
      <c r="G97" s="14" t="n">
        <v>1249</v>
      </c>
      <c r="H97" s="14" t="n">
        <v>1249</v>
      </c>
      <c r="I97" s="14" t="n">
        <v>1250</v>
      </c>
      <c r="J97" s="14" t="n">
        <v>1250</v>
      </c>
      <c r="K97" s="14" t="n">
        <v>1249</v>
      </c>
      <c r="L97" s="14" t="n">
        <v>1249</v>
      </c>
      <c r="M97" s="14" t="n">
        <v>1250</v>
      </c>
      <c r="N97" s="14" t="n">
        <v>1250</v>
      </c>
      <c r="O97" s="14" t="n">
        <v>0</v>
      </c>
      <c r="P97" s="14" t="n">
        <v>0</v>
      </c>
      <c r="Q97" s="14" t="n">
        <v>0</v>
      </c>
      <c r="R97" s="14" t="n">
        <v>0</v>
      </c>
      <c r="S97" s="14" t="n">
        <v>0</v>
      </c>
      <c r="T97" s="14" t="n">
        <v>999</v>
      </c>
      <c r="U97" s="14" t="n">
        <v>999</v>
      </c>
      <c r="V97" s="14" t="n">
        <v>1000</v>
      </c>
      <c r="W97" s="28">
        <f>V97</f>
        <v/>
      </c>
      <c r="X97" s="28">
        <f>W97</f>
        <v/>
      </c>
      <c r="Y97" s="28">
        <f>X97</f>
        <v/>
      </c>
      <c r="Z97" s="28">
        <f>Y97</f>
        <v/>
      </c>
      <c r="AA97" s="28">
        <f>Z97</f>
        <v/>
      </c>
      <c r="AB97" s="28">
        <f>AA97</f>
        <v/>
      </c>
      <c r="AC97" s="28">
        <f>AB97</f>
        <v/>
      </c>
      <c r="AD97" s="28">
        <f>AC97</f>
        <v/>
      </c>
      <c r="AF97" s="14" t="n">
        <v>0</v>
      </c>
      <c r="AG97" s="14" t="n">
        <v>1250</v>
      </c>
      <c r="AH97" s="14" t="n">
        <v>1250</v>
      </c>
      <c r="AI97" s="14" t="n">
        <v>0</v>
      </c>
      <c r="AJ97" s="14" t="n">
        <v>999</v>
      </c>
      <c r="AK97" s="28">
        <f>Y97</f>
        <v/>
      </c>
      <c r="AL97" s="28">
        <f>AC97</f>
        <v/>
      </c>
      <c r="AM97" s="28">
        <f>AL97</f>
        <v/>
      </c>
      <c r="AN97" s="28">
        <f>AM97</f>
        <v/>
      </c>
      <c r="AO97" s="28">
        <f>AN97</f>
        <v/>
      </c>
    </row>
    <row r="98">
      <c r="B98" s="6" t="inlineStr">
        <is>
          <t>Total Current Liabilities</t>
        </is>
      </c>
      <c r="G98" s="12">
        <f>G95+G96+G97</f>
        <v/>
      </c>
      <c r="H98" s="12">
        <f>H95+H96+H97</f>
        <v/>
      </c>
      <c r="I98" s="12">
        <f>I95+I96+I97</f>
        <v/>
      </c>
      <c r="J98" s="12">
        <f>J95+J96+J97</f>
        <v/>
      </c>
      <c r="K98" s="12">
        <f>K95+K96+K97</f>
        <v/>
      </c>
      <c r="L98" s="12">
        <f>L95+L96+L97</f>
        <v/>
      </c>
      <c r="M98" s="12">
        <f>M95+M96+M97</f>
        <v/>
      </c>
      <c r="N98" s="12">
        <f>N95+N96+N97</f>
        <v/>
      </c>
      <c r="O98" s="12">
        <f>O95+O96+O97</f>
        <v/>
      </c>
      <c r="P98" s="12">
        <f>P95+P96+P97</f>
        <v/>
      </c>
      <c r="Q98" s="12">
        <f>Q95+Q96+Q97</f>
        <v/>
      </c>
      <c r="R98" s="12">
        <f>R95+R96+R97</f>
        <v/>
      </c>
      <c r="S98" s="12">
        <f>S95+S96+S97</f>
        <v/>
      </c>
      <c r="T98" s="12">
        <f>T95+T96+T97</f>
        <v/>
      </c>
      <c r="U98" s="12">
        <f>U95+U96+U97</f>
        <v/>
      </c>
      <c r="V98" s="12">
        <f>V95+V96+V97</f>
        <v/>
      </c>
      <c r="W98" s="12">
        <f>W95+W96+W97</f>
        <v/>
      </c>
      <c r="X98" s="12">
        <f>X95+X96+X97</f>
        <v/>
      </c>
      <c r="Y98" s="12">
        <f>Y95+Y96+Y97</f>
        <v/>
      </c>
      <c r="Z98" s="12">
        <f>Z95+Z96+Z97</f>
        <v/>
      </c>
      <c r="AA98" s="12">
        <f>AA95+AA96+AA97</f>
        <v/>
      </c>
      <c r="AB98" s="12">
        <f>AB95+AB96+AB97</f>
        <v/>
      </c>
      <c r="AC98" s="12">
        <f>AC95+AC96+AC97</f>
        <v/>
      </c>
      <c r="AD98" s="12">
        <f>AD95+AD96+AD97</f>
        <v/>
      </c>
      <c r="AF98" s="12">
        <f>AF95+AF96+AF97</f>
        <v/>
      </c>
      <c r="AG98" s="12">
        <f>AG95+AG96+AG97</f>
        <v/>
      </c>
      <c r="AH98" s="12">
        <f>AH95+AH96+AH97</f>
        <v/>
      </c>
      <c r="AI98" s="12">
        <f>AI95+AI96+AI97</f>
        <v/>
      </c>
      <c r="AJ98" s="12">
        <f>AJ95+AJ96+AJ97</f>
        <v/>
      </c>
      <c r="AK98" s="25">
        <f>Y98</f>
        <v/>
      </c>
      <c r="AL98" s="25">
        <f>AC98</f>
        <v/>
      </c>
      <c r="AM98" s="12">
        <f>AM95+AM96+AM97</f>
        <v/>
      </c>
      <c r="AN98" s="12">
        <f>AN95+AN96+AN97</f>
        <v/>
      </c>
      <c r="AO98" s="12">
        <f>AO95+AO96+AO97</f>
        <v/>
      </c>
    </row>
    <row r="99">
      <c r="D99" s="3" t="inlineStr">
        <is>
          <t>Recon: Total CL</t>
        </is>
      </c>
      <c r="G99" s="26">
        <f>IF(_reported!G18="","",G98-_reported!G18)</f>
        <v/>
      </c>
      <c r="H99" s="26">
        <f>IF(_reported!H18="","",H98-_reported!H18)</f>
        <v/>
      </c>
      <c r="I99" s="26">
        <f>IF(_reported!I18="","",I98-_reported!I18)</f>
        <v/>
      </c>
      <c r="J99" s="26">
        <f>IF(_reported!J18="","",J98-_reported!J18)</f>
        <v/>
      </c>
      <c r="K99" s="26">
        <f>IF(_reported!K18="","",K98-_reported!K18)</f>
        <v/>
      </c>
      <c r="L99" s="26">
        <f>IF(_reported!L18="","",L98-_reported!L18)</f>
        <v/>
      </c>
      <c r="M99" s="26">
        <f>IF(_reported!M18="","",M98-_reported!M18)</f>
        <v/>
      </c>
      <c r="N99" s="26">
        <f>IF(_reported!N18="","",N98-_reported!N18)</f>
        <v/>
      </c>
      <c r="O99" s="26">
        <f>IF(_reported!O18="","",O98-_reported!O18)</f>
        <v/>
      </c>
      <c r="P99" s="26">
        <f>IF(_reported!P18="","",P98-_reported!P18)</f>
        <v/>
      </c>
      <c r="Q99" s="26">
        <f>IF(_reported!Q18="","",Q98-_reported!Q18)</f>
        <v/>
      </c>
      <c r="R99" s="26">
        <f>IF(_reported!R18="","",R98-_reported!R18)</f>
        <v/>
      </c>
      <c r="S99" s="26">
        <f>IF(_reported!S18="","",S98-_reported!S18)</f>
        <v/>
      </c>
      <c r="T99" s="26">
        <f>IF(_reported!T18="","",T98-_reported!T18)</f>
        <v/>
      </c>
      <c r="U99" s="26">
        <f>IF(_reported!U18="","",U98-_reported!U18)</f>
        <v/>
      </c>
      <c r="V99" s="26">
        <f>IF(_reported!V18="","",V98-_reported!V18)</f>
        <v/>
      </c>
      <c r="W99" s="26">
        <f>IF(_reported!W18="","",W98-_reported!W18)</f>
        <v/>
      </c>
      <c r="X99" s="26">
        <f>IF(_reported!X18="","",X98-_reported!X18)</f>
        <v/>
      </c>
      <c r="Y99" s="26">
        <f>IF(_reported!Y18="","",Y98-_reported!Y18)</f>
        <v/>
      </c>
      <c r="Z99" s="26">
        <f>IF(_reported!Z18="","",Z98-_reported!Z18)</f>
        <v/>
      </c>
      <c r="AA99" s="26">
        <f>IF(_reported!AA18="","",AA98-_reported!AA18)</f>
        <v/>
      </c>
      <c r="AB99" s="26">
        <f>IF(_reported!AB18="","",AB98-_reported!AB18)</f>
        <v/>
      </c>
      <c r="AC99" s="26">
        <f>IF(_reported!AC18="","",AC98-_reported!AC18)</f>
        <v/>
      </c>
      <c r="AD99" s="26">
        <f>IF(_reported!AD18="","",AD98-_reported!AD18)</f>
        <v/>
      </c>
      <c r="AF99" s="26">
        <f>IF(_reported!AF18="","",AF98-_reported!AF18)</f>
        <v/>
      </c>
      <c r="AG99" s="26">
        <f>IF(_reported!AG18="","",AG98-_reported!AG18)</f>
        <v/>
      </c>
      <c r="AH99" s="26">
        <f>IF(_reported!AH18="","",AH98-_reported!AH18)</f>
        <v/>
      </c>
      <c r="AI99" s="26">
        <f>IF(_reported!AI18="","",AI98-_reported!AI18)</f>
        <v/>
      </c>
      <c r="AJ99" s="26">
        <f>IF(_reported!AJ18="","",AJ98-_reported!AJ18)</f>
        <v/>
      </c>
      <c r="AK99" s="26">
        <f>IF(_reported!AK18="","",AK98-_reported!AK18)</f>
        <v/>
      </c>
      <c r="AL99" s="26">
        <f>IF(_reported!AL18="","",AL98-_reported!AL18)</f>
        <v/>
      </c>
      <c r="AM99" s="26">
        <f>IF(_reported!AM18="","",AM98-_reported!AM18)</f>
        <v/>
      </c>
      <c r="AN99" s="26">
        <f>IF(_reported!AN18="","",AN98-_reported!AN18)</f>
        <v/>
      </c>
      <c r="AO99" s="26">
        <f>IF(_reported!AO18="","",AO98-_reported!AO18)</f>
        <v/>
      </c>
    </row>
    <row r="100"/>
    <row r="101">
      <c r="C101" s="10" t="inlineStr">
        <is>
          <t>Long-term Debt</t>
        </is>
      </c>
      <c r="G101" s="11" t="n">
        <v>9700</v>
      </c>
      <c r="H101" s="11" t="n">
        <v>9701</v>
      </c>
      <c r="I101" s="11" t="n">
        <v>9703</v>
      </c>
      <c r="J101" s="11" t="n">
        <v>9704</v>
      </c>
      <c r="K101" s="11" t="n">
        <v>8456</v>
      </c>
      <c r="L101" s="11" t="n">
        <v>8457</v>
      </c>
      <c r="M101" s="11" t="n">
        <v>8459</v>
      </c>
      <c r="N101" s="11" t="n">
        <v>8460</v>
      </c>
      <c r="O101" s="11" t="n">
        <v>8461</v>
      </c>
      <c r="P101" s="11" t="n">
        <v>8462</v>
      </c>
      <c r="Q101" s="11" t="n">
        <v>8463</v>
      </c>
      <c r="R101" s="11" t="n">
        <v>8464</v>
      </c>
      <c r="S101" s="11" t="n">
        <v>8466</v>
      </c>
      <c r="T101" s="11" t="n">
        <v>7468</v>
      </c>
      <c r="U101" s="11" t="n">
        <v>7469</v>
      </c>
      <c r="V101" s="11" t="n">
        <v>7470</v>
      </c>
      <c r="W101" s="27">
        <f>V101</f>
        <v/>
      </c>
      <c r="X101" s="27">
        <f>W101</f>
        <v/>
      </c>
      <c r="Y101" s="27">
        <f>X101</f>
        <v/>
      </c>
      <c r="Z101" s="27">
        <f>Y101</f>
        <v/>
      </c>
      <c r="AA101" s="27">
        <f>Z101</f>
        <v/>
      </c>
      <c r="AB101" s="27">
        <f>AA101</f>
        <v/>
      </c>
      <c r="AC101" s="27">
        <f>AB101</f>
        <v/>
      </c>
      <c r="AD101" s="27">
        <f>AC101</f>
        <v/>
      </c>
      <c r="AF101" s="11" t="n">
        <v>10946</v>
      </c>
      <c r="AG101" s="11" t="n">
        <v>9703</v>
      </c>
      <c r="AH101" s="11" t="n">
        <v>8459</v>
      </c>
      <c r="AI101" s="11" t="n">
        <v>8463</v>
      </c>
      <c r="AJ101" s="11" t="n">
        <v>7469</v>
      </c>
      <c r="AK101" s="27">
        <f>Y101</f>
        <v/>
      </c>
      <c r="AL101" s="27">
        <f>AC101</f>
        <v/>
      </c>
      <c r="AM101" s="27">
        <f>AL101</f>
        <v/>
      </c>
      <c r="AN101" s="27">
        <f>AM101</f>
        <v/>
      </c>
      <c r="AO101" s="27">
        <f>AN101</f>
        <v/>
      </c>
    </row>
    <row r="102">
      <c r="C102" s="10" t="inlineStr">
        <is>
          <t>Operating Lease Liab, Non-current</t>
        </is>
      </c>
      <c r="G102" s="14" t="n">
        <v>743</v>
      </c>
      <c r="H102" s="14" t="n">
        <v>798</v>
      </c>
      <c r="I102" s="14" t="n">
        <v>902</v>
      </c>
      <c r="J102" s="14" t="n">
        <v>939</v>
      </c>
      <c r="K102" s="14" t="n">
        <v>1041</v>
      </c>
      <c r="L102" s="14" t="n">
        <v>1091</v>
      </c>
      <c r="M102" s="14" t="n">
        <v>1119</v>
      </c>
      <c r="N102" s="14" t="n">
        <v>1281</v>
      </c>
      <c r="O102" s="14" t="n">
        <v>1304</v>
      </c>
      <c r="P102" s="14" t="n">
        <v>1490</v>
      </c>
      <c r="Q102" s="14" t="n">
        <v>1519</v>
      </c>
      <c r="R102" s="14" t="n">
        <v>1521</v>
      </c>
      <c r="S102" s="14" t="n">
        <v>1831</v>
      </c>
      <c r="T102" s="14" t="n">
        <v>2014</v>
      </c>
      <c r="U102" s="14" t="n">
        <v>2572</v>
      </c>
      <c r="V102" s="14" t="n">
        <v>3878</v>
      </c>
      <c r="W102" s="28">
        <f>V102</f>
        <v/>
      </c>
      <c r="X102" s="28">
        <f>W102</f>
        <v/>
      </c>
      <c r="Y102" s="28">
        <f>X102</f>
        <v/>
      </c>
      <c r="Z102" s="28">
        <f>Y102</f>
        <v/>
      </c>
      <c r="AA102" s="28">
        <f>Z102</f>
        <v/>
      </c>
      <c r="AB102" s="28">
        <f>AA102</f>
        <v/>
      </c>
      <c r="AC102" s="28">
        <f>AB102</f>
        <v/>
      </c>
      <c r="AD102" s="28">
        <f>AC102</f>
        <v/>
      </c>
      <c r="AF102" s="14" t="n">
        <v>741</v>
      </c>
      <c r="AG102" s="14" t="n">
        <v>902</v>
      </c>
      <c r="AH102" s="14" t="n">
        <v>1119</v>
      </c>
      <c r="AI102" s="14" t="n">
        <v>1519</v>
      </c>
      <c r="AJ102" s="14" t="n">
        <v>2572</v>
      </c>
      <c r="AK102" s="28">
        <f>Y102</f>
        <v/>
      </c>
      <c r="AL102" s="28">
        <f>AC102</f>
        <v/>
      </c>
      <c r="AM102" s="28">
        <f>AL102</f>
        <v/>
      </c>
      <c r="AN102" s="28">
        <f>AM102</f>
        <v/>
      </c>
      <c r="AO102" s="28">
        <f>AN102</f>
        <v/>
      </c>
    </row>
    <row r="103">
      <c r="C103" s="10" t="inlineStr">
        <is>
          <t>Other Long-term Liabilities</t>
        </is>
      </c>
      <c r="G103" s="14" t="n">
        <v>1609</v>
      </c>
      <c r="H103" s="14" t="n">
        <v>1785</v>
      </c>
      <c r="I103" s="14" t="n">
        <v>1913</v>
      </c>
      <c r="J103" s="14" t="n">
        <v>2037</v>
      </c>
      <c r="K103" s="14" t="n">
        <v>2223</v>
      </c>
      <c r="L103" s="14" t="n">
        <v>2234</v>
      </c>
      <c r="M103" s="14" t="n">
        <v>2541</v>
      </c>
      <c r="N103" s="14" t="n">
        <v>2966</v>
      </c>
      <c r="O103" s="14" t="n">
        <v>3336</v>
      </c>
      <c r="P103" s="14" t="n">
        <v>3683</v>
      </c>
      <c r="Q103" s="14" t="n">
        <v>4245</v>
      </c>
      <c r="R103" s="14" t="n">
        <v>4884</v>
      </c>
      <c r="S103" s="14" t="n">
        <v>6055</v>
      </c>
      <c r="T103" s="14" t="n">
        <v>6694</v>
      </c>
      <c r="U103" s="14" t="n">
        <v>7306</v>
      </c>
      <c r="V103" s="14" t="n">
        <v>8768</v>
      </c>
      <c r="W103" s="28">
        <f>V103</f>
        <v/>
      </c>
      <c r="X103" s="28">
        <f>W103</f>
        <v/>
      </c>
      <c r="Y103" s="28">
        <f>X103</f>
        <v/>
      </c>
      <c r="Z103" s="28">
        <f>Y103</f>
        <v/>
      </c>
      <c r="AA103" s="28">
        <f>Z103</f>
        <v/>
      </c>
      <c r="AB103" s="28">
        <f>AA103</f>
        <v/>
      </c>
      <c r="AC103" s="28">
        <f>AB103</f>
        <v/>
      </c>
      <c r="AD103" s="28">
        <f>AC103</f>
        <v/>
      </c>
      <c r="AF103" s="14" t="n">
        <v>1553</v>
      </c>
      <c r="AG103" s="14" t="n">
        <v>1913</v>
      </c>
      <c r="AH103" s="14" t="n">
        <v>2541</v>
      </c>
      <c r="AI103" s="14" t="n">
        <v>4245</v>
      </c>
      <c r="AJ103" s="14" t="n">
        <v>7306</v>
      </c>
      <c r="AK103" s="28">
        <f>Y103</f>
        <v/>
      </c>
      <c r="AL103" s="28">
        <f>AC103</f>
        <v/>
      </c>
      <c r="AM103" s="28">
        <f>AL103</f>
        <v/>
      </c>
      <c r="AN103" s="28">
        <f>AM103</f>
        <v/>
      </c>
      <c r="AO103" s="28">
        <f>AN103</f>
        <v/>
      </c>
    </row>
    <row r="104">
      <c r="B104" s="6" t="inlineStr">
        <is>
          <t>Total Liabilities</t>
        </is>
      </c>
      <c r="G104" s="12">
        <f>G98+G101+G102+G103</f>
        <v/>
      </c>
      <c r="H104" s="12">
        <f>H98+H101+H102+H103</f>
        <v/>
      </c>
      <c r="I104" s="12">
        <f>I98+I101+I102+I103</f>
        <v/>
      </c>
      <c r="J104" s="12">
        <f>J98+J101+J102+J103</f>
        <v/>
      </c>
      <c r="K104" s="12">
        <f>K98+K101+K102+K103</f>
        <v/>
      </c>
      <c r="L104" s="12">
        <f>L98+L101+L102+L103</f>
        <v/>
      </c>
      <c r="M104" s="12">
        <f>M98+M101+M102+M103</f>
        <v/>
      </c>
      <c r="N104" s="12">
        <f>N98+N101+N102+N103</f>
        <v/>
      </c>
      <c r="O104" s="12">
        <f>O98+O101+O102+O103</f>
        <v/>
      </c>
      <c r="P104" s="12">
        <f>P98+P101+P102+P103</f>
        <v/>
      </c>
      <c r="Q104" s="12">
        <f>Q98+Q101+Q102+Q103</f>
        <v/>
      </c>
      <c r="R104" s="12">
        <f>R98+R101+R102+R103</f>
        <v/>
      </c>
      <c r="S104" s="12">
        <f>S98+S101+S102+S103</f>
        <v/>
      </c>
      <c r="T104" s="12">
        <f>T98+T101+T102+T103</f>
        <v/>
      </c>
      <c r="U104" s="12">
        <f>U98+U101+U102+U103</f>
        <v/>
      </c>
      <c r="V104" s="12">
        <f>V98+V101+V102+V103</f>
        <v/>
      </c>
      <c r="W104" s="12">
        <f>W98+W101+W102+W103</f>
        <v/>
      </c>
      <c r="X104" s="12">
        <f>X98+X101+X102+X103</f>
        <v/>
      </c>
      <c r="Y104" s="12">
        <f>Y98+Y101+Y102+Y103</f>
        <v/>
      </c>
      <c r="Z104" s="12">
        <f>Z98+Z101+Z102+Z103</f>
        <v/>
      </c>
      <c r="AA104" s="12">
        <f>AA98+AA101+AA102+AA103</f>
        <v/>
      </c>
      <c r="AB104" s="12">
        <f>AB98+AB101+AB102+AB103</f>
        <v/>
      </c>
      <c r="AC104" s="12">
        <f>AC98+AC101+AC102+AC103</f>
        <v/>
      </c>
      <c r="AD104" s="12">
        <f>AD98+AD101+AD102+AD103</f>
        <v/>
      </c>
      <c r="AF104" s="12">
        <f>AF98+AF101+AF102+AF103</f>
        <v/>
      </c>
      <c r="AG104" s="12">
        <f>AG98+AG101+AG102+AG103</f>
        <v/>
      </c>
      <c r="AH104" s="12">
        <f>AH98+AH101+AH102+AH103</f>
        <v/>
      </c>
      <c r="AI104" s="12">
        <f>AI98+AI101+AI102+AI103</f>
        <v/>
      </c>
      <c r="AJ104" s="12">
        <f>AJ98+AJ101+AJ102+AJ103</f>
        <v/>
      </c>
      <c r="AK104" s="25">
        <f>Y104</f>
        <v/>
      </c>
      <c r="AL104" s="25">
        <f>AC104</f>
        <v/>
      </c>
      <c r="AM104" s="12">
        <f>AM98+AM101+AM102+AM103</f>
        <v/>
      </c>
      <c r="AN104" s="12">
        <f>AN98+AN101+AN102+AN103</f>
        <v/>
      </c>
      <c r="AO104" s="12">
        <f>AO98+AO101+AO102+AO103</f>
        <v/>
      </c>
    </row>
    <row r="105">
      <c r="D105" s="3" t="inlineStr">
        <is>
          <t>Recon: Total Liab</t>
        </is>
      </c>
      <c r="G105" s="26">
        <f>IF(_reported!G19="","",G104-_reported!G19)</f>
        <v/>
      </c>
      <c r="H105" s="26">
        <f>IF(_reported!H19="","",H104-_reported!H19)</f>
        <v/>
      </c>
      <c r="I105" s="26">
        <f>IF(_reported!I19="","",I104-_reported!I19)</f>
        <v/>
      </c>
      <c r="J105" s="26">
        <f>IF(_reported!J19="","",J104-_reported!J19)</f>
        <v/>
      </c>
      <c r="K105" s="26">
        <f>IF(_reported!K19="","",K104-_reported!K19)</f>
        <v/>
      </c>
      <c r="L105" s="26">
        <f>IF(_reported!L19="","",L104-_reported!L19)</f>
        <v/>
      </c>
      <c r="M105" s="26">
        <f>IF(_reported!M19="","",M104-_reported!M19)</f>
        <v/>
      </c>
      <c r="N105" s="26">
        <f>IF(_reported!N19="","",N104-_reported!N19)</f>
        <v/>
      </c>
      <c r="O105" s="26">
        <f>IF(_reported!O19="","",O104-_reported!O19)</f>
        <v/>
      </c>
      <c r="P105" s="26">
        <f>IF(_reported!P19="","",P104-_reported!P19)</f>
        <v/>
      </c>
      <c r="Q105" s="26">
        <f>IF(_reported!Q19="","",Q104-_reported!Q19)</f>
        <v/>
      </c>
      <c r="R105" s="26">
        <f>IF(_reported!R19="","",R104-_reported!R19)</f>
        <v/>
      </c>
      <c r="S105" s="26">
        <f>IF(_reported!S19="","",S104-_reported!S19)</f>
        <v/>
      </c>
      <c r="T105" s="26">
        <f>IF(_reported!T19="","",T104-_reported!T19)</f>
        <v/>
      </c>
      <c r="U105" s="26">
        <f>IF(_reported!U19="","",U104-_reported!U19)</f>
        <v/>
      </c>
      <c r="V105" s="26">
        <f>IF(_reported!V19="","",V104-_reported!V19)</f>
        <v/>
      </c>
      <c r="W105" s="26">
        <f>IF(_reported!W19="","",W104-_reported!W19)</f>
        <v/>
      </c>
      <c r="X105" s="26">
        <f>IF(_reported!X19="","",X104-_reported!X19)</f>
        <v/>
      </c>
      <c r="Y105" s="26">
        <f>IF(_reported!Y19="","",Y104-_reported!Y19)</f>
        <v/>
      </c>
      <c r="Z105" s="26">
        <f>IF(_reported!Z19="","",Z104-_reported!Z19)</f>
        <v/>
      </c>
      <c r="AA105" s="26">
        <f>IF(_reported!AA19="","",AA104-_reported!AA19)</f>
        <v/>
      </c>
      <c r="AB105" s="26">
        <f>IF(_reported!AB19="","",AB104-_reported!AB19)</f>
        <v/>
      </c>
      <c r="AC105" s="26">
        <f>IF(_reported!AC19="","",AC104-_reported!AC19)</f>
        <v/>
      </c>
      <c r="AD105" s="26">
        <f>IF(_reported!AD19="","",AD104-_reported!AD19)</f>
        <v/>
      </c>
      <c r="AF105" s="26">
        <f>IF(_reported!AF19="","",AF104-_reported!AF19)</f>
        <v/>
      </c>
      <c r="AG105" s="26">
        <f>IF(_reported!AG19="","",AG104-_reported!AG19)</f>
        <v/>
      </c>
      <c r="AH105" s="26">
        <f>IF(_reported!AH19="","",AH104-_reported!AH19)</f>
        <v/>
      </c>
      <c r="AI105" s="26">
        <f>IF(_reported!AI19="","",AI104-_reported!AI19)</f>
        <v/>
      </c>
      <c r="AJ105" s="26">
        <f>IF(_reported!AJ19="","",AJ104-_reported!AJ19)</f>
        <v/>
      </c>
      <c r="AK105" s="26">
        <f>IF(_reported!AK19="","",AK104-_reported!AK19)</f>
        <v/>
      </c>
      <c r="AL105" s="26">
        <f>IF(_reported!AL19="","",AL104-_reported!AL19)</f>
        <v/>
      </c>
      <c r="AM105" s="26">
        <f>IF(_reported!AM19="","",AM104-_reported!AM19)</f>
        <v/>
      </c>
      <c r="AN105" s="26">
        <f>IF(_reported!AN19="","",AN104-_reported!AN19)</f>
        <v/>
      </c>
      <c r="AO105" s="26">
        <f>IF(_reported!AO19="","",AO104-_reported!AO19)</f>
        <v/>
      </c>
    </row>
    <row r="106"/>
    <row r="107">
      <c r="C107" s="10" t="inlineStr">
        <is>
          <t>Common Stock + Additional Paid-in Capital</t>
        </is>
      </c>
      <c r="G107" s="11" t="n">
        <v>10970</v>
      </c>
      <c r="H107" s="11" t="n">
        <v>11567</v>
      </c>
      <c r="I107" s="11" t="n">
        <v>11973</v>
      </c>
      <c r="J107" s="11" t="n">
        <v>12455</v>
      </c>
      <c r="K107" s="11" t="n">
        <v>12631</v>
      </c>
      <c r="L107" s="11" t="n">
        <v>12993</v>
      </c>
      <c r="M107" s="11" t="n">
        <v>13134</v>
      </c>
      <c r="N107" s="11" t="n">
        <v>12653</v>
      </c>
      <c r="O107" s="11" t="n">
        <v>12140</v>
      </c>
      <c r="P107" s="11" t="n">
        <v>11846</v>
      </c>
      <c r="Q107" s="11" t="n">
        <v>11261</v>
      </c>
      <c r="R107" s="11" t="n">
        <v>11499</v>
      </c>
      <c r="S107" s="11" t="n">
        <v>11224</v>
      </c>
      <c r="T107" s="11" t="n">
        <v>10650</v>
      </c>
      <c r="U107" s="11" t="n">
        <v>10142</v>
      </c>
      <c r="V107" s="11" t="n">
        <v>10299</v>
      </c>
      <c r="W107" s="27">
        <f>V107+W146+W172+W171</f>
        <v/>
      </c>
      <c r="X107" s="27">
        <f>W107+X146+X172+X171</f>
        <v/>
      </c>
      <c r="Y107" s="27">
        <f>X107+Y146+Y172+Y171</f>
        <v/>
      </c>
      <c r="Z107" s="27">
        <f>Y107+Z146+Z172+Z171</f>
        <v/>
      </c>
      <c r="AA107" s="27">
        <f>Z107+AA146+AA172+AA171</f>
        <v/>
      </c>
      <c r="AB107" s="27">
        <f>AA107+AB146+AB172+AB171</f>
        <v/>
      </c>
      <c r="AC107" s="27">
        <f>AB107+AC146+AC172+AC171</f>
        <v/>
      </c>
      <c r="AD107" s="27">
        <f>AC107+AD146+AD172+AD171</f>
        <v/>
      </c>
      <c r="AF107" s="11" t="n">
        <v>10388</v>
      </c>
      <c r="AG107" s="11" t="n">
        <v>11973</v>
      </c>
      <c r="AH107" s="11" t="n">
        <v>13134</v>
      </c>
      <c r="AI107" s="11" t="n">
        <v>11261</v>
      </c>
      <c r="AJ107" s="11" t="n">
        <v>10142</v>
      </c>
      <c r="AK107" s="27">
        <f>Y107</f>
        <v/>
      </c>
      <c r="AL107" s="27">
        <f>AC107</f>
        <v/>
      </c>
      <c r="AM107" s="27">
        <f>AL107+AM146+AM172+AM171</f>
        <v/>
      </c>
      <c r="AN107" s="27">
        <f>AM107+AN146+AN172+AN171</f>
        <v/>
      </c>
      <c r="AO107" s="27">
        <f>AN107+AO146+AO172+AO171</f>
        <v/>
      </c>
    </row>
    <row r="108">
      <c r="C108" s="10" t="inlineStr">
        <is>
          <t>AOCI</t>
        </is>
      </c>
      <c r="G108" s="14" t="n">
        <v>-90</v>
      </c>
      <c r="H108" s="14" t="n">
        <v>-123</v>
      </c>
      <c r="I108" s="14" t="n">
        <v>-43</v>
      </c>
      <c r="J108" s="14" t="n">
        <v>-50</v>
      </c>
      <c r="K108" s="14" t="n">
        <v>-51</v>
      </c>
      <c r="L108" s="14" t="n">
        <v>-88</v>
      </c>
      <c r="M108" s="14" t="n">
        <v>27</v>
      </c>
      <c r="N108" s="14" t="n">
        <v>-109</v>
      </c>
      <c r="O108" s="14" t="n">
        <v>56</v>
      </c>
      <c r="P108" s="14" t="n">
        <v>103</v>
      </c>
      <c r="Q108" s="14" t="n">
        <v>28</v>
      </c>
      <c r="R108" s="14" t="n">
        <v>186</v>
      </c>
      <c r="S108" s="14" t="n">
        <v>170</v>
      </c>
      <c r="T108" s="14" t="n">
        <v>339</v>
      </c>
      <c r="U108" s="14" t="n">
        <v>178</v>
      </c>
      <c r="V108" s="14" t="n">
        <v>137</v>
      </c>
      <c r="W108" s="28">
        <f>V108</f>
        <v/>
      </c>
      <c r="X108" s="28">
        <f>W108</f>
        <v/>
      </c>
      <c r="Y108" s="28">
        <f>X108</f>
        <v/>
      </c>
      <c r="Z108" s="28">
        <f>Y108</f>
        <v/>
      </c>
      <c r="AA108" s="28">
        <f>Z108</f>
        <v/>
      </c>
      <c r="AB108" s="28">
        <f>AA108</f>
        <v/>
      </c>
      <c r="AC108" s="28">
        <f>AB108</f>
        <v/>
      </c>
      <c r="AD108" s="28">
        <f>AC108</f>
        <v/>
      </c>
      <c r="AF108" s="14" t="n">
        <v>-11</v>
      </c>
      <c r="AG108" s="14" t="n">
        <v>-43</v>
      </c>
      <c r="AH108" s="14" t="n">
        <v>27</v>
      </c>
      <c r="AI108" s="14" t="n">
        <v>28</v>
      </c>
      <c r="AJ108" s="14" t="n">
        <v>178</v>
      </c>
      <c r="AK108" s="28">
        <f>Y108</f>
        <v/>
      </c>
      <c r="AL108" s="28">
        <f>AC108</f>
        <v/>
      </c>
      <c r="AM108" s="28">
        <f>AL108</f>
        <v/>
      </c>
      <c r="AN108" s="28">
        <f>AM108</f>
        <v/>
      </c>
      <c r="AO108" s="28">
        <f>AN108</f>
        <v/>
      </c>
    </row>
    <row r="109">
      <c r="C109" s="10" t="inlineStr">
        <is>
          <t>Retained Earnings</t>
        </is>
      </c>
      <c r="G109" s="14" t="n">
        <v>12971</v>
      </c>
      <c r="H109" s="14" t="n">
        <v>9905</v>
      </c>
      <c r="I109" s="14" t="n">
        <v>10171</v>
      </c>
      <c r="J109" s="14" t="n">
        <v>12115</v>
      </c>
      <c r="K109" s="14" t="n">
        <v>14921</v>
      </c>
      <c r="L109" s="14" t="n">
        <v>20360</v>
      </c>
      <c r="M109" s="14" t="n">
        <v>29817</v>
      </c>
      <c r="N109" s="14" t="n">
        <v>36598</v>
      </c>
      <c r="O109" s="14" t="n">
        <v>45961</v>
      </c>
      <c r="P109" s="14" t="n">
        <v>53950</v>
      </c>
      <c r="Q109" s="14" t="n">
        <v>68038</v>
      </c>
      <c r="R109" s="14" t="n">
        <v>72158</v>
      </c>
      <c r="S109" s="14" t="n">
        <v>88737</v>
      </c>
      <c r="T109" s="14" t="n">
        <v>107908</v>
      </c>
      <c r="U109" s="14" t="n">
        <v>146973</v>
      </c>
      <c r="V109" s="14" t="n">
        <v>185038</v>
      </c>
      <c r="W109" s="28">
        <f>V109+W33+W169+W170</f>
        <v/>
      </c>
      <c r="X109" s="28">
        <f>W109+X33+X169+X170</f>
        <v/>
      </c>
      <c r="Y109" s="28">
        <f>X109+Y33+Y169+Y170</f>
        <v/>
      </c>
      <c r="Z109" s="28">
        <f>Y109+Z33+Z169+Z170</f>
        <v/>
      </c>
      <c r="AA109" s="28">
        <f>Z109+AA33+AA169+AA170</f>
        <v/>
      </c>
      <c r="AB109" s="28">
        <f>AA109+AB33+AB169+AB170</f>
        <v/>
      </c>
      <c r="AC109" s="28">
        <f>AB109+AC33+AC169+AC170</f>
        <v/>
      </c>
      <c r="AD109" s="28">
        <f>AC109+AD33+AD169+AD170</f>
        <v/>
      </c>
      <c r="AF109" s="14" t="n">
        <v>16235</v>
      </c>
      <c r="AG109" s="14" t="n">
        <v>10171</v>
      </c>
      <c r="AH109" s="14" t="n">
        <v>29817</v>
      </c>
      <c r="AI109" s="14" t="n">
        <v>68038</v>
      </c>
      <c r="AJ109" s="14" t="n">
        <v>146973</v>
      </c>
      <c r="AK109" s="28">
        <f>Y109</f>
        <v/>
      </c>
      <c r="AL109" s="28">
        <f>AC109</f>
        <v/>
      </c>
      <c r="AM109" s="28">
        <f>AL109+AM33+AM169+AM170</f>
        <v/>
      </c>
      <c r="AN109" s="28">
        <f>AM109+AN33+AN169+AN170</f>
        <v/>
      </c>
      <c r="AO109" s="28">
        <f>AN109+AO33+AO169+AO170</f>
        <v/>
      </c>
    </row>
    <row r="110">
      <c r="B110" s="6" t="inlineStr">
        <is>
          <t>Total Equity</t>
        </is>
      </c>
      <c r="G110" s="12">
        <f>G107+G108+G109</f>
        <v/>
      </c>
      <c r="H110" s="12">
        <f>H107+H108+H109</f>
        <v/>
      </c>
      <c r="I110" s="12">
        <f>I107+I108+I109</f>
        <v/>
      </c>
      <c r="J110" s="12">
        <f>J107+J108+J109</f>
        <v/>
      </c>
      <c r="K110" s="12">
        <f>K107+K108+K109</f>
        <v/>
      </c>
      <c r="L110" s="12">
        <f>L107+L108+L109</f>
        <v/>
      </c>
      <c r="M110" s="12">
        <f>M107+M108+M109</f>
        <v/>
      </c>
      <c r="N110" s="12">
        <f>N107+N108+N109</f>
        <v/>
      </c>
      <c r="O110" s="12">
        <f>O107+O108+O109</f>
        <v/>
      </c>
      <c r="P110" s="12">
        <f>P107+P108+P109</f>
        <v/>
      </c>
      <c r="Q110" s="12">
        <f>Q107+Q108+Q109</f>
        <v/>
      </c>
      <c r="R110" s="12">
        <f>R107+R108+R109</f>
        <v/>
      </c>
      <c r="S110" s="12">
        <f>S107+S108+S109</f>
        <v/>
      </c>
      <c r="T110" s="12">
        <f>T107+T108+T109</f>
        <v/>
      </c>
      <c r="U110" s="12">
        <f>U107+U108+U109</f>
        <v/>
      </c>
      <c r="V110" s="12">
        <f>V107+V108+V109</f>
        <v/>
      </c>
      <c r="W110" s="12">
        <f>W107+W108+W109</f>
        <v/>
      </c>
      <c r="X110" s="12">
        <f>X107+X108+X109</f>
        <v/>
      </c>
      <c r="Y110" s="12">
        <f>Y107+Y108+Y109</f>
        <v/>
      </c>
      <c r="Z110" s="12">
        <f>Z107+Z108+Z109</f>
        <v/>
      </c>
      <c r="AA110" s="12">
        <f>AA107+AA108+AA109</f>
        <v/>
      </c>
      <c r="AB110" s="12">
        <f>AB107+AB108+AB109</f>
        <v/>
      </c>
      <c r="AC110" s="12">
        <f>AC107+AC108+AC109</f>
        <v/>
      </c>
      <c r="AD110" s="12">
        <f>AD107+AD108+AD109</f>
        <v/>
      </c>
      <c r="AF110" s="12">
        <f>AF107+AF108+AF109</f>
        <v/>
      </c>
      <c r="AG110" s="12">
        <f>AG107+AG108+AG109</f>
        <v/>
      </c>
      <c r="AH110" s="12">
        <f>AH107+AH108+AH109</f>
        <v/>
      </c>
      <c r="AI110" s="12">
        <f>AI107+AI108+AI109</f>
        <v/>
      </c>
      <c r="AJ110" s="12">
        <f>AJ107+AJ108+AJ109</f>
        <v/>
      </c>
      <c r="AK110" s="25">
        <f>Y110</f>
        <v/>
      </c>
      <c r="AL110" s="25">
        <f>AC110</f>
        <v/>
      </c>
      <c r="AM110" s="12">
        <f>AM107+AM108+AM109</f>
        <v/>
      </c>
      <c r="AN110" s="12">
        <f>AN107+AN108+AN109</f>
        <v/>
      </c>
      <c r="AO110" s="12">
        <f>AO107+AO108+AO109</f>
        <v/>
      </c>
    </row>
    <row r="111">
      <c r="D111" s="3" t="inlineStr">
        <is>
          <t>Recon: Total Equity</t>
        </is>
      </c>
      <c r="G111" s="26">
        <f>IF(_reported!G20="","",G110-_reported!G20)</f>
        <v/>
      </c>
      <c r="H111" s="26">
        <f>IF(_reported!H20="","",H110-_reported!H20)</f>
        <v/>
      </c>
      <c r="I111" s="26">
        <f>IF(_reported!I20="","",I110-_reported!I20)</f>
        <v/>
      </c>
      <c r="J111" s="26">
        <f>IF(_reported!J20="","",J110-_reported!J20)</f>
        <v/>
      </c>
      <c r="K111" s="26">
        <f>IF(_reported!K20="","",K110-_reported!K20)</f>
        <v/>
      </c>
      <c r="L111" s="26">
        <f>IF(_reported!L20="","",L110-_reported!L20)</f>
        <v/>
      </c>
      <c r="M111" s="26">
        <f>IF(_reported!M20="","",M110-_reported!M20)</f>
        <v/>
      </c>
      <c r="N111" s="26">
        <f>IF(_reported!N20="","",N110-_reported!N20)</f>
        <v/>
      </c>
      <c r="O111" s="26">
        <f>IF(_reported!O20="","",O110-_reported!O20)</f>
        <v/>
      </c>
      <c r="P111" s="26">
        <f>IF(_reported!P20="","",P110-_reported!P20)</f>
        <v/>
      </c>
      <c r="Q111" s="26">
        <f>IF(_reported!Q20="","",Q110-_reported!Q20)</f>
        <v/>
      </c>
      <c r="R111" s="26">
        <f>IF(_reported!R20="","",R110-_reported!R20)</f>
        <v/>
      </c>
      <c r="S111" s="26">
        <f>IF(_reported!S20="","",S110-_reported!S20)</f>
        <v/>
      </c>
      <c r="T111" s="26">
        <f>IF(_reported!T20="","",T110-_reported!T20)</f>
        <v/>
      </c>
      <c r="U111" s="26">
        <f>IF(_reported!U20="","",U110-_reported!U20)</f>
        <v/>
      </c>
      <c r="V111" s="26">
        <f>IF(_reported!V20="","",V110-_reported!V20)</f>
        <v/>
      </c>
      <c r="W111" s="26">
        <f>IF(_reported!W20="","",W110-_reported!W20)</f>
        <v/>
      </c>
      <c r="X111" s="26">
        <f>IF(_reported!X20="","",X110-_reported!X20)</f>
        <v/>
      </c>
      <c r="Y111" s="26">
        <f>IF(_reported!Y20="","",Y110-_reported!Y20)</f>
        <v/>
      </c>
      <c r="Z111" s="26">
        <f>IF(_reported!Z20="","",Z110-_reported!Z20)</f>
        <v/>
      </c>
      <c r="AA111" s="26">
        <f>IF(_reported!AA20="","",AA110-_reported!AA20)</f>
        <v/>
      </c>
      <c r="AB111" s="26">
        <f>IF(_reported!AB20="","",AB110-_reported!AB20)</f>
        <v/>
      </c>
      <c r="AC111" s="26">
        <f>IF(_reported!AC20="","",AC110-_reported!AC20)</f>
        <v/>
      </c>
      <c r="AD111" s="26">
        <f>IF(_reported!AD20="","",AD110-_reported!AD20)</f>
        <v/>
      </c>
      <c r="AF111" s="26">
        <f>IF(_reported!AF20="","",AF110-_reported!AF20)</f>
        <v/>
      </c>
      <c r="AG111" s="26">
        <f>IF(_reported!AG20="","",AG110-_reported!AG20)</f>
        <v/>
      </c>
      <c r="AH111" s="26">
        <f>IF(_reported!AH20="","",AH110-_reported!AH20)</f>
        <v/>
      </c>
      <c r="AI111" s="26">
        <f>IF(_reported!AI20="","",AI110-_reported!AI20)</f>
        <v/>
      </c>
      <c r="AJ111" s="26">
        <f>IF(_reported!AJ20="","",AJ110-_reported!AJ20)</f>
        <v/>
      </c>
      <c r="AK111" s="26">
        <f>IF(_reported!AK20="","",AK110-_reported!AK20)</f>
        <v/>
      </c>
      <c r="AL111" s="26">
        <f>IF(_reported!AL20="","",AL110-_reported!AL20)</f>
        <v/>
      </c>
      <c r="AM111" s="26">
        <f>IF(_reported!AM20="","",AM110-_reported!AM20)</f>
        <v/>
      </c>
      <c r="AN111" s="26">
        <f>IF(_reported!AN20="","",AN110-_reported!AN20)</f>
        <v/>
      </c>
      <c r="AO111" s="26">
        <f>IF(_reported!AO20="","",AO110-_reported!AO20)</f>
        <v/>
      </c>
    </row>
    <row r="112"/>
    <row r="113">
      <c r="B113" s="6" t="inlineStr">
        <is>
          <t>Total Liabilities + Equity</t>
        </is>
      </c>
      <c r="G113" s="12">
        <f>G104+G110</f>
        <v/>
      </c>
      <c r="H113" s="12">
        <f>H104+H110</f>
        <v/>
      </c>
      <c r="I113" s="12">
        <f>I104+I110</f>
        <v/>
      </c>
      <c r="J113" s="12">
        <f>J104+J110</f>
        <v/>
      </c>
      <c r="K113" s="12">
        <f>K104+K110</f>
        <v/>
      </c>
      <c r="L113" s="12">
        <f>L104+L110</f>
        <v/>
      </c>
      <c r="M113" s="12">
        <f>M104+M110</f>
        <v/>
      </c>
      <c r="N113" s="12">
        <f>N104+N110</f>
        <v/>
      </c>
      <c r="O113" s="12">
        <f>O104+O110</f>
        <v/>
      </c>
      <c r="P113" s="12">
        <f>P104+P110</f>
        <v/>
      </c>
      <c r="Q113" s="12">
        <f>Q104+Q110</f>
        <v/>
      </c>
      <c r="R113" s="12">
        <f>R104+R110</f>
        <v/>
      </c>
      <c r="S113" s="12">
        <f>S104+S110</f>
        <v/>
      </c>
      <c r="T113" s="12">
        <f>T104+T110</f>
        <v/>
      </c>
      <c r="U113" s="12">
        <f>U104+U110</f>
        <v/>
      </c>
      <c r="V113" s="12">
        <f>V104+V110</f>
        <v/>
      </c>
      <c r="W113" s="12">
        <f>W104+W110</f>
        <v/>
      </c>
      <c r="X113" s="12">
        <f>X104+X110</f>
        <v/>
      </c>
      <c r="Y113" s="12">
        <f>Y104+Y110</f>
        <v/>
      </c>
      <c r="Z113" s="12">
        <f>Z104+Z110</f>
        <v/>
      </c>
      <c r="AA113" s="12">
        <f>AA104+AA110</f>
        <v/>
      </c>
      <c r="AB113" s="12">
        <f>AB104+AB110</f>
        <v/>
      </c>
      <c r="AC113" s="12">
        <f>AC104+AC110</f>
        <v/>
      </c>
      <c r="AD113" s="12">
        <f>AD104+AD110</f>
        <v/>
      </c>
      <c r="AF113" s="12">
        <f>AF104+AF110</f>
        <v/>
      </c>
      <c r="AG113" s="12">
        <f>AG104+AG110</f>
        <v/>
      </c>
      <c r="AH113" s="12">
        <f>AH104+AH110</f>
        <v/>
      </c>
      <c r="AI113" s="12">
        <f>AI104+AI110</f>
        <v/>
      </c>
      <c r="AJ113" s="12">
        <f>AJ104+AJ110</f>
        <v/>
      </c>
      <c r="AK113" s="25">
        <f>Y113</f>
        <v/>
      </c>
      <c r="AL113" s="25">
        <f>AC113</f>
        <v/>
      </c>
      <c r="AM113" s="12">
        <f>AM104+AM110</f>
        <v/>
      </c>
      <c r="AN113" s="12">
        <f>AN104+AN110</f>
        <v/>
      </c>
      <c r="AO113" s="12">
        <f>AO104+AO110</f>
        <v/>
      </c>
    </row>
    <row r="114">
      <c r="D114" s="3" t="inlineStr">
        <is>
          <t>Recon: Total L&amp;E</t>
        </is>
      </c>
      <c r="G114" s="26">
        <f>IF(_reported!G21="","",G113-_reported!G21)</f>
        <v/>
      </c>
      <c r="H114" s="26">
        <f>IF(_reported!H21="","",H113-_reported!H21)</f>
        <v/>
      </c>
      <c r="I114" s="26">
        <f>IF(_reported!I21="","",I113-_reported!I21)</f>
        <v/>
      </c>
      <c r="J114" s="26">
        <f>IF(_reported!J21="","",J113-_reported!J21)</f>
        <v/>
      </c>
      <c r="K114" s="26">
        <f>IF(_reported!K21="","",K113-_reported!K21)</f>
        <v/>
      </c>
      <c r="L114" s="26">
        <f>IF(_reported!L21="","",L113-_reported!L21)</f>
        <v/>
      </c>
      <c r="M114" s="26">
        <f>IF(_reported!M21="","",M113-_reported!M21)</f>
        <v/>
      </c>
      <c r="N114" s="26">
        <f>IF(_reported!N21="","",N113-_reported!N21)</f>
        <v/>
      </c>
      <c r="O114" s="26">
        <f>IF(_reported!O21="","",O113-_reported!O21)</f>
        <v/>
      </c>
      <c r="P114" s="26">
        <f>IF(_reported!P21="","",P113-_reported!P21)</f>
        <v/>
      </c>
      <c r="Q114" s="26">
        <f>IF(_reported!Q21="","",Q113-_reported!Q21)</f>
        <v/>
      </c>
      <c r="R114" s="26">
        <f>IF(_reported!R21="","",R113-_reported!R21)</f>
        <v/>
      </c>
      <c r="S114" s="26">
        <f>IF(_reported!S21="","",S113-_reported!S21)</f>
        <v/>
      </c>
      <c r="T114" s="26">
        <f>IF(_reported!T21="","",T113-_reported!T21)</f>
        <v/>
      </c>
      <c r="U114" s="26">
        <f>IF(_reported!U21="","",U113-_reported!U21)</f>
        <v/>
      </c>
      <c r="V114" s="26">
        <f>IF(_reported!V21="","",V113-_reported!V21)</f>
        <v/>
      </c>
      <c r="W114" s="26">
        <f>IF(_reported!W21="","",W113-_reported!W21)</f>
        <v/>
      </c>
      <c r="X114" s="26">
        <f>IF(_reported!X21="","",X113-_reported!X21)</f>
        <v/>
      </c>
      <c r="Y114" s="26">
        <f>IF(_reported!Y21="","",Y113-_reported!Y21)</f>
        <v/>
      </c>
      <c r="Z114" s="26">
        <f>IF(_reported!Z21="","",Z113-_reported!Z21)</f>
        <v/>
      </c>
      <c r="AA114" s="26">
        <f>IF(_reported!AA21="","",AA113-_reported!AA21)</f>
        <v/>
      </c>
      <c r="AB114" s="26">
        <f>IF(_reported!AB21="","",AB113-_reported!AB21)</f>
        <v/>
      </c>
      <c r="AC114" s="26">
        <f>IF(_reported!AC21="","",AC113-_reported!AC21)</f>
        <v/>
      </c>
      <c r="AD114" s="26">
        <f>IF(_reported!AD21="","",AD113-_reported!AD21)</f>
        <v/>
      </c>
      <c r="AF114" s="26">
        <f>IF(_reported!AF21="","",AF113-_reported!AF21)</f>
        <v/>
      </c>
      <c r="AG114" s="26">
        <f>IF(_reported!AG21="","",AG113-_reported!AG21)</f>
        <v/>
      </c>
      <c r="AH114" s="26">
        <f>IF(_reported!AH21="","",AH113-_reported!AH21)</f>
        <v/>
      </c>
      <c r="AI114" s="26">
        <f>IF(_reported!AI21="","",AI113-_reported!AI21)</f>
        <v/>
      </c>
      <c r="AJ114" s="26">
        <f>IF(_reported!AJ21="","",AJ113-_reported!AJ21)</f>
        <v/>
      </c>
      <c r="AK114" s="26">
        <f>IF(_reported!AK21="","",AK113-_reported!AK21)</f>
        <v/>
      </c>
      <c r="AL114" s="26">
        <f>IF(_reported!AL21="","",AL113-_reported!AL21)</f>
        <v/>
      </c>
      <c r="AM114" s="26">
        <f>IF(_reported!AM21="","",AM113-_reported!AM21)</f>
        <v/>
      </c>
      <c r="AN114" s="26">
        <f>IF(_reported!AN21="","",AN113-_reported!AN21)</f>
        <v/>
      </c>
      <c r="AO114" s="26">
        <f>IF(_reported!AO21="","",AO113-_reported!AO21)</f>
        <v/>
      </c>
    </row>
    <row r="115"/>
    <row r="116">
      <c r="B116" s="6" t="inlineStr">
        <is>
          <t>BS Parity (TA - TL&amp;E; must = $0)</t>
        </is>
      </c>
      <c r="G116" s="34">
        <f>G92-G113</f>
        <v/>
      </c>
      <c r="H116" s="34">
        <f>H92-H113</f>
        <v/>
      </c>
      <c r="I116" s="34">
        <f>I92-I113</f>
        <v/>
      </c>
      <c r="J116" s="34">
        <f>J92-J113</f>
        <v/>
      </c>
      <c r="K116" s="34">
        <f>K92-K113</f>
        <v/>
      </c>
      <c r="L116" s="34">
        <f>L92-L113</f>
        <v/>
      </c>
      <c r="M116" s="34">
        <f>M92-M113</f>
        <v/>
      </c>
      <c r="N116" s="34">
        <f>N92-N113</f>
        <v/>
      </c>
      <c r="O116" s="34">
        <f>O92-O113</f>
        <v/>
      </c>
      <c r="P116" s="34">
        <f>P92-P113</f>
        <v/>
      </c>
      <c r="Q116" s="34">
        <f>Q92-Q113</f>
        <v/>
      </c>
      <c r="R116" s="34">
        <f>R92-R113</f>
        <v/>
      </c>
      <c r="S116" s="34">
        <f>S92-S113</f>
        <v/>
      </c>
      <c r="T116" s="34">
        <f>T92-T113</f>
        <v/>
      </c>
      <c r="U116" s="34">
        <f>U92-U113</f>
        <v/>
      </c>
      <c r="V116" s="34">
        <f>V92-V113</f>
        <v/>
      </c>
      <c r="W116" s="34">
        <f>W92-W113</f>
        <v/>
      </c>
      <c r="X116" s="34">
        <f>X92-X113</f>
        <v/>
      </c>
      <c r="Y116" s="34">
        <f>Y92-Y113</f>
        <v/>
      </c>
      <c r="Z116" s="34">
        <f>Z92-Z113</f>
        <v/>
      </c>
      <c r="AA116" s="34">
        <f>AA92-AA113</f>
        <v/>
      </c>
      <c r="AB116" s="34">
        <f>AB92-AB113</f>
        <v/>
      </c>
      <c r="AC116" s="34">
        <f>AC92-AC113</f>
        <v/>
      </c>
      <c r="AD116" s="34">
        <f>AD92-AD113</f>
        <v/>
      </c>
      <c r="AF116" s="34">
        <f>AF92-AF113</f>
        <v/>
      </c>
      <c r="AG116" s="34">
        <f>AG92-AG113</f>
        <v/>
      </c>
      <c r="AH116" s="34">
        <f>AH92-AH113</f>
        <v/>
      </c>
      <c r="AI116" s="34">
        <f>AI92-AI113</f>
        <v/>
      </c>
      <c r="AJ116" s="34">
        <f>AJ92-AJ113</f>
        <v/>
      </c>
      <c r="AK116" s="35">
        <f>AK92-AK113</f>
        <v/>
      </c>
      <c r="AL116" s="35">
        <f>AL92-AL113</f>
        <v/>
      </c>
      <c r="AM116" s="34">
        <f>AM92-AM113</f>
        <v/>
      </c>
      <c r="AN116" s="34">
        <f>AN92-AN113</f>
        <v/>
      </c>
      <c r="AO116" s="34">
        <f>AO92-AO113</f>
        <v/>
      </c>
    </row>
    <row r="117"/>
    <row r="118"/>
    <row r="119">
      <c r="B119" s="16" t="inlineStr">
        <is>
          <t>Balance Sheet Ratios &amp; Assumptions</t>
        </is>
      </c>
      <c r="C119" s="16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  <c r="AA119" s="16" t="n"/>
      <c r="AB119" s="16" t="n"/>
      <c r="AC119" s="16" t="n"/>
      <c r="AD119" s="16" t="n"/>
      <c r="AF119" s="16" t="n"/>
      <c r="AG119" s="16" t="n"/>
      <c r="AH119" s="16" t="n"/>
      <c r="AI119" s="16" t="n"/>
      <c r="AJ119" s="16" t="n"/>
      <c r="AK119" s="16" t="n"/>
      <c r="AL119" s="16" t="n"/>
      <c r="AM119" s="16" t="n"/>
      <c r="AN119" s="16" t="n"/>
      <c r="AO119" s="16" t="n"/>
    </row>
    <row r="120"/>
    <row r="121">
      <c r="D121" s="10" t="inlineStr">
        <is>
          <t>Current Ratio</t>
        </is>
      </c>
      <c r="G121" s="36">
        <f>IFERROR(G83/G98,"")</f>
        <v/>
      </c>
      <c r="H121" s="36">
        <f>IFERROR(H83/H98,"")</f>
        <v/>
      </c>
      <c r="I121" s="36">
        <f>IFERROR(I83/I98,"")</f>
        <v/>
      </c>
      <c r="J121" s="36">
        <f>IFERROR(J83/J98,"")</f>
        <v/>
      </c>
      <c r="K121" s="36">
        <f>IFERROR(K83/K98,"")</f>
        <v/>
      </c>
      <c r="L121" s="36">
        <f>IFERROR(L83/L98,"")</f>
        <v/>
      </c>
      <c r="M121" s="36">
        <f>IFERROR(M83/M98,"")</f>
        <v/>
      </c>
      <c r="N121" s="36">
        <f>IFERROR(N83/N98,"")</f>
        <v/>
      </c>
      <c r="O121" s="36">
        <f>IFERROR(O83/O98,"")</f>
        <v/>
      </c>
      <c r="P121" s="36">
        <f>IFERROR(P83/P98,"")</f>
        <v/>
      </c>
      <c r="Q121" s="36">
        <f>IFERROR(Q83/Q98,"")</f>
        <v/>
      </c>
      <c r="R121" s="36">
        <f>IFERROR(R83/R98,"")</f>
        <v/>
      </c>
      <c r="S121" s="36">
        <f>IFERROR(S83/S98,"")</f>
        <v/>
      </c>
      <c r="T121" s="36">
        <f>IFERROR(T83/T98,"")</f>
        <v/>
      </c>
      <c r="U121" s="36">
        <f>IFERROR(U83/U98,"")</f>
        <v/>
      </c>
      <c r="V121" s="36">
        <f>IFERROR(V83/V98,"")</f>
        <v/>
      </c>
      <c r="W121" s="37">
        <f>IFERROR(W83/W98,"")</f>
        <v/>
      </c>
      <c r="X121" s="37">
        <f>IFERROR(X83/X98,"")</f>
        <v/>
      </c>
      <c r="Y121" s="37">
        <f>IFERROR(Y83/Y98,"")</f>
        <v/>
      </c>
      <c r="Z121" s="37">
        <f>IFERROR(Z83/Z98,"")</f>
        <v/>
      </c>
      <c r="AA121" s="37">
        <f>IFERROR(AA83/AA98,"")</f>
        <v/>
      </c>
      <c r="AB121" s="37">
        <f>IFERROR(AB83/AB98,"")</f>
        <v/>
      </c>
      <c r="AC121" s="37">
        <f>IFERROR(AC83/AC98,"")</f>
        <v/>
      </c>
      <c r="AD121" s="37">
        <f>IFERROR(AD83/AD98,"")</f>
        <v/>
      </c>
      <c r="AF121" s="36">
        <f>IFERROR(AF83/AF98,"")</f>
        <v/>
      </c>
      <c r="AG121" s="36">
        <f>IFERROR(AG83/AG98,"")</f>
        <v/>
      </c>
      <c r="AH121" s="36">
        <f>IFERROR(AH83/AH98,"")</f>
        <v/>
      </c>
      <c r="AI121" s="36">
        <f>IFERROR(AI83/AI98,"")</f>
        <v/>
      </c>
      <c r="AJ121" s="36">
        <f>IFERROR(AJ83/AJ98,"")</f>
        <v/>
      </c>
      <c r="AK121" s="37">
        <f>IFERROR(AK83/AK98,"")</f>
        <v/>
      </c>
      <c r="AL121" s="37">
        <f>IFERROR(AL83/AL98,"")</f>
        <v/>
      </c>
      <c r="AM121" s="37">
        <f>IFERROR(AM83/AM98,"")</f>
        <v/>
      </c>
      <c r="AN121" s="37">
        <f>IFERROR(AN83/AN98,"")</f>
        <v/>
      </c>
      <c r="AO121" s="37">
        <f>IFERROR(AO83/AO98,"")</f>
        <v/>
      </c>
    </row>
    <row r="122">
      <c r="D122" s="10" t="inlineStr">
        <is>
          <t>Quick Ratio</t>
        </is>
      </c>
      <c r="G122" s="36">
        <f>IFERROR((G83-G81)/G98,"")</f>
        <v/>
      </c>
      <c r="H122" s="36">
        <f>IFERROR((H83-H81)/H98,"")</f>
        <v/>
      </c>
      <c r="I122" s="36">
        <f>IFERROR((I83-I81)/I98,"")</f>
        <v/>
      </c>
      <c r="J122" s="36">
        <f>IFERROR((J83-J81)/J98,"")</f>
        <v/>
      </c>
      <c r="K122" s="36">
        <f>IFERROR((K83-K81)/K98,"")</f>
        <v/>
      </c>
      <c r="L122" s="36">
        <f>IFERROR((L83-L81)/L98,"")</f>
        <v/>
      </c>
      <c r="M122" s="36">
        <f>IFERROR((M83-M81)/M98,"")</f>
        <v/>
      </c>
      <c r="N122" s="36">
        <f>IFERROR((N83-N81)/N98,"")</f>
        <v/>
      </c>
      <c r="O122" s="36">
        <f>IFERROR((O83-O81)/O98,"")</f>
        <v/>
      </c>
      <c r="P122" s="36">
        <f>IFERROR((P83-P81)/P98,"")</f>
        <v/>
      </c>
      <c r="Q122" s="36">
        <f>IFERROR((Q83-Q81)/Q98,"")</f>
        <v/>
      </c>
      <c r="R122" s="36">
        <f>IFERROR((R83-R81)/R98,"")</f>
        <v/>
      </c>
      <c r="S122" s="36">
        <f>IFERROR((S83-S81)/S98,"")</f>
        <v/>
      </c>
      <c r="T122" s="36">
        <f>IFERROR((T83-T81)/T98,"")</f>
        <v/>
      </c>
      <c r="U122" s="36">
        <f>IFERROR((U83-U81)/U98,"")</f>
        <v/>
      </c>
      <c r="V122" s="36">
        <f>IFERROR((V83-V81)/V98,"")</f>
        <v/>
      </c>
      <c r="W122" s="37">
        <f>IFERROR((W83-W81)/W98,"")</f>
        <v/>
      </c>
      <c r="X122" s="37">
        <f>IFERROR((X83-X81)/X98,"")</f>
        <v/>
      </c>
      <c r="Y122" s="37">
        <f>IFERROR((Y83-Y81)/Y98,"")</f>
        <v/>
      </c>
      <c r="Z122" s="37">
        <f>IFERROR((Z83-Z81)/Z98,"")</f>
        <v/>
      </c>
      <c r="AA122" s="37">
        <f>IFERROR((AA83-AA81)/AA98,"")</f>
        <v/>
      </c>
      <c r="AB122" s="37">
        <f>IFERROR((AB83-AB81)/AB98,"")</f>
        <v/>
      </c>
      <c r="AC122" s="37">
        <f>IFERROR((AC83-AC81)/AC98,"")</f>
        <v/>
      </c>
      <c r="AD122" s="37">
        <f>IFERROR((AD83-AD81)/AD98,"")</f>
        <v/>
      </c>
      <c r="AF122" s="36">
        <f>IFERROR((AF83-AF81)/AF98,"")</f>
        <v/>
      </c>
      <c r="AG122" s="36">
        <f>IFERROR((AG83-AG81)/AG98,"")</f>
        <v/>
      </c>
      <c r="AH122" s="36">
        <f>IFERROR((AH83-AH81)/AH98,"")</f>
        <v/>
      </c>
      <c r="AI122" s="36">
        <f>IFERROR((AI83-AI81)/AI98,"")</f>
        <v/>
      </c>
      <c r="AJ122" s="36">
        <f>IFERROR((AJ83-AJ81)/AJ98,"")</f>
        <v/>
      </c>
      <c r="AK122" s="37">
        <f>IFERROR((AK83-AK81)/AK98,"")</f>
        <v/>
      </c>
      <c r="AL122" s="37">
        <f>IFERROR((AL83-AL81)/AL98,"")</f>
        <v/>
      </c>
      <c r="AM122" s="37">
        <f>IFERROR((AM83-AM81)/AM98,"")</f>
        <v/>
      </c>
      <c r="AN122" s="37">
        <f>IFERROR((AN83-AN81)/AN98,"")</f>
        <v/>
      </c>
      <c r="AO122" s="37">
        <f>IFERROR((AO83-AO81)/AO98,"")</f>
        <v/>
      </c>
    </row>
    <row r="123">
      <c r="D123" s="10" t="inlineStr">
        <is>
          <t>Total Debt ($M, ST + LT)</t>
        </is>
      </c>
      <c r="G123" s="19">
        <f>G97+G101</f>
        <v/>
      </c>
      <c r="H123" s="19">
        <f>H97+H101</f>
        <v/>
      </c>
      <c r="I123" s="19">
        <f>I97+I101</f>
        <v/>
      </c>
      <c r="J123" s="19">
        <f>J97+J101</f>
        <v/>
      </c>
      <c r="K123" s="19">
        <f>K97+K101</f>
        <v/>
      </c>
      <c r="L123" s="19">
        <f>L97+L101</f>
        <v/>
      </c>
      <c r="M123" s="19">
        <f>M97+M101</f>
        <v/>
      </c>
      <c r="N123" s="19">
        <f>N97+N101</f>
        <v/>
      </c>
      <c r="O123" s="19">
        <f>O97+O101</f>
        <v/>
      </c>
      <c r="P123" s="19">
        <f>P97+P101</f>
        <v/>
      </c>
      <c r="Q123" s="19">
        <f>Q97+Q101</f>
        <v/>
      </c>
      <c r="R123" s="19">
        <f>R97+R101</f>
        <v/>
      </c>
      <c r="S123" s="19">
        <f>S97+S101</f>
        <v/>
      </c>
      <c r="T123" s="19">
        <f>T97+T101</f>
        <v/>
      </c>
      <c r="U123" s="19">
        <f>U97+U101</f>
        <v/>
      </c>
      <c r="V123" s="19">
        <f>V97+V101</f>
        <v/>
      </c>
      <c r="W123" s="27">
        <f>W97+W101</f>
        <v/>
      </c>
      <c r="X123" s="27">
        <f>X97+X101</f>
        <v/>
      </c>
      <c r="Y123" s="27">
        <f>Y97+Y101</f>
        <v/>
      </c>
      <c r="Z123" s="27">
        <f>Z97+Z101</f>
        <v/>
      </c>
      <c r="AA123" s="27">
        <f>AA97+AA101</f>
        <v/>
      </c>
      <c r="AB123" s="27">
        <f>AB97+AB101</f>
        <v/>
      </c>
      <c r="AC123" s="27">
        <f>AC97+AC101</f>
        <v/>
      </c>
      <c r="AD123" s="27">
        <f>AD97+AD101</f>
        <v/>
      </c>
      <c r="AF123" s="19">
        <f>AF97+AF101</f>
        <v/>
      </c>
      <c r="AG123" s="19">
        <f>AG97+AG101</f>
        <v/>
      </c>
      <c r="AH123" s="19">
        <f>AH97+AH101</f>
        <v/>
      </c>
      <c r="AI123" s="19">
        <f>AI97+AI101</f>
        <v/>
      </c>
      <c r="AJ123" s="19">
        <f>AJ97+AJ101</f>
        <v/>
      </c>
      <c r="AK123" s="27">
        <f>AK97+AK101</f>
        <v/>
      </c>
      <c r="AL123" s="27">
        <f>AL97+AL101</f>
        <v/>
      </c>
      <c r="AM123" s="27">
        <f>AM97+AM101</f>
        <v/>
      </c>
      <c r="AN123" s="27">
        <f>AN97+AN101</f>
        <v/>
      </c>
      <c r="AO123" s="27">
        <f>AO97+AO101</f>
        <v/>
      </c>
    </row>
    <row r="124">
      <c r="D124" s="10" t="inlineStr">
        <is>
          <t>Cash + Marketable Securities ($M)</t>
        </is>
      </c>
      <c r="G124" s="19">
        <f>G78+G79</f>
        <v/>
      </c>
      <c r="H124" s="19">
        <f>H78+H79</f>
        <v/>
      </c>
      <c r="I124" s="19">
        <f>I78+I79</f>
        <v/>
      </c>
      <c r="J124" s="19">
        <f>J78+J79</f>
        <v/>
      </c>
      <c r="K124" s="19">
        <f>K78+K79</f>
        <v/>
      </c>
      <c r="L124" s="19">
        <f>L78+L79</f>
        <v/>
      </c>
      <c r="M124" s="19">
        <f>M78+M79</f>
        <v/>
      </c>
      <c r="N124" s="19">
        <f>N78+N79</f>
        <v/>
      </c>
      <c r="O124" s="19">
        <f>O78+O79</f>
        <v/>
      </c>
      <c r="P124" s="19">
        <f>P78+P79</f>
        <v/>
      </c>
      <c r="Q124" s="19">
        <f>Q78+Q79</f>
        <v/>
      </c>
      <c r="R124" s="19">
        <f>R78+R79</f>
        <v/>
      </c>
      <c r="S124" s="19">
        <f>S78+S79</f>
        <v/>
      </c>
      <c r="T124" s="19">
        <f>T78+T79</f>
        <v/>
      </c>
      <c r="U124" s="19">
        <f>U78+U79</f>
        <v/>
      </c>
      <c r="V124" s="19">
        <f>V78+V79</f>
        <v/>
      </c>
      <c r="W124" s="27">
        <f>W78+W79</f>
        <v/>
      </c>
      <c r="X124" s="27">
        <f>X78+X79</f>
        <v/>
      </c>
      <c r="Y124" s="27">
        <f>Y78+Y79</f>
        <v/>
      </c>
      <c r="Z124" s="27">
        <f>Z78+Z79</f>
        <v/>
      </c>
      <c r="AA124" s="27">
        <f>AA78+AA79</f>
        <v/>
      </c>
      <c r="AB124" s="27">
        <f>AB78+AB79</f>
        <v/>
      </c>
      <c r="AC124" s="27">
        <f>AC78+AC79</f>
        <v/>
      </c>
      <c r="AD124" s="27">
        <f>AD78+AD79</f>
        <v/>
      </c>
      <c r="AF124" s="19">
        <f>AF78+AF79</f>
        <v/>
      </c>
      <c r="AG124" s="19">
        <f>AG78+AG79</f>
        <v/>
      </c>
      <c r="AH124" s="19">
        <f>AH78+AH79</f>
        <v/>
      </c>
      <c r="AI124" s="19">
        <f>AI78+AI79</f>
        <v/>
      </c>
      <c r="AJ124" s="19">
        <f>AJ78+AJ79</f>
        <v/>
      </c>
      <c r="AK124" s="27">
        <f>AK78+AK79</f>
        <v/>
      </c>
      <c r="AL124" s="27">
        <f>AL78+AL79</f>
        <v/>
      </c>
      <c r="AM124" s="27">
        <f>AM78+AM79</f>
        <v/>
      </c>
      <c r="AN124" s="27">
        <f>AN78+AN79</f>
        <v/>
      </c>
      <c r="AO124" s="27">
        <f>AO78+AO79</f>
        <v/>
      </c>
    </row>
    <row r="125">
      <c r="D125" s="10" t="inlineStr">
        <is>
          <t>Total Debt / Total Equity</t>
        </is>
      </c>
      <c r="G125" s="36">
        <f>IFERROR((G97+G101)/G110,"")</f>
        <v/>
      </c>
      <c r="H125" s="36">
        <f>IFERROR((H97+H101)/H110,"")</f>
        <v/>
      </c>
      <c r="I125" s="36">
        <f>IFERROR((I97+I101)/I110,"")</f>
        <v/>
      </c>
      <c r="J125" s="36">
        <f>IFERROR((J97+J101)/J110,"")</f>
        <v/>
      </c>
      <c r="K125" s="36">
        <f>IFERROR((K97+K101)/K110,"")</f>
        <v/>
      </c>
      <c r="L125" s="36">
        <f>IFERROR((L97+L101)/L110,"")</f>
        <v/>
      </c>
      <c r="M125" s="36">
        <f>IFERROR((M97+M101)/M110,"")</f>
        <v/>
      </c>
      <c r="N125" s="36">
        <f>IFERROR((N97+N101)/N110,"")</f>
        <v/>
      </c>
      <c r="O125" s="36">
        <f>IFERROR((O97+O101)/O110,"")</f>
        <v/>
      </c>
      <c r="P125" s="36">
        <f>IFERROR((P97+P101)/P110,"")</f>
        <v/>
      </c>
      <c r="Q125" s="36">
        <f>IFERROR((Q97+Q101)/Q110,"")</f>
        <v/>
      </c>
      <c r="R125" s="36">
        <f>IFERROR((R97+R101)/R110,"")</f>
        <v/>
      </c>
      <c r="S125" s="36">
        <f>IFERROR((S97+S101)/S110,"")</f>
        <v/>
      </c>
      <c r="T125" s="36">
        <f>IFERROR((T97+T101)/T110,"")</f>
        <v/>
      </c>
      <c r="U125" s="36">
        <f>IFERROR((U97+U101)/U110,"")</f>
        <v/>
      </c>
      <c r="V125" s="36">
        <f>IFERROR((V97+V101)/V110,"")</f>
        <v/>
      </c>
      <c r="W125" s="37">
        <f>IFERROR((W97+W101)/W110,"")</f>
        <v/>
      </c>
      <c r="X125" s="37">
        <f>IFERROR((X97+X101)/X110,"")</f>
        <v/>
      </c>
      <c r="Y125" s="37">
        <f>IFERROR((Y97+Y101)/Y110,"")</f>
        <v/>
      </c>
      <c r="Z125" s="37">
        <f>IFERROR((Z97+Z101)/Z110,"")</f>
        <v/>
      </c>
      <c r="AA125" s="37">
        <f>IFERROR((AA97+AA101)/AA110,"")</f>
        <v/>
      </c>
      <c r="AB125" s="37">
        <f>IFERROR((AB97+AB101)/AB110,"")</f>
        <v/>
      </c>
      <c r="AC125" s="37">
        <f>IFERROR((AC97+AC101)/AC110,"")</f>
        <v/>
      </c>
      <c r="AD125" s="37">
        <f>IFERROR((AD97+AD101)/AD110,"")</f>
        <v/>
      </c>
      <c r="AF125" s="36">
        <f>IFERROR((AF97+AF101)/AF110,"")</f>
        <v/>
      </c>
      <c r="AG125" s="36">
        <f>IFERROR((AG97+AG101)/AG110,"")</f>
        <v/>
      </c>
      <c r="AH125" s="36">
        <f>IFERROR((AH97+AH101)/AH110,"")</f>
        <v/>
      </c>
      <c r="AI125" s="36">
        <f>IFERROR((AI97+AI101)/AI110,"")</f>
        <v/>
      </c>
      <c r="AJ125" s="36">
        <f>IFERROR((AJ97+AJ101)/AJ110,"")</f>
        <v/>
      </c>
      <c r="AK125" s="37">
        <f>IFERROR((AK97+AK101)/AK110,"")</f>
        <v/>
      </c>
      <c r="AL125" s="37">
        <f>IFERROR((AL97+AL101)/AL110,"")</f>
        <v/>
      </c>
      <c r="AM125" s="37">
        <f>IFERROR((AM97+AM101)/AM110,"")</f>
        <v/>
      </c>
      <c r="AN125" s="37">
        <f>IFERROR((AN97+AN101)/AN110,"")</f>
        <v/>
      </c>
      <c r="AO125" s="37">
        <f>IFERROR((AO97+AO101)/AO110,"")</f>
        <v/>
      </c>
    </row>
    <row r="126">
      <c r="D126" s="10" t="inlineStr">
        <is>
          <t>Return on Equity (period NI / Total Equity)</t>
        </is>
      </c>
      <c r="G126" s="31">
        <f>IFERROR(G33/G110,"")</f>
        <v/>
      </c>
      <c r="H126" s="31">
        <f>IFERROR(H33/H110,"")</f>
        <v/>
      </c>
      <c r="I126" s="31">
        <f>IFERROR(I33/I110,"")</f>
        <v/>
      </c>
      <c r="J126" s="31">
        <f>IFERROR(J33/J110,"")</f>
        <v/>
      </c>
      <c r="K126" s="31">
        <f>IFERROR(K33/K110,"")</f>
        <v/>
      </c>
      <c r="L126" s="31">
        <f>IFERROR(L33/L110,"")</f>
        <v/>
      </c>
      <c r="M126" s="31">
        <f>IFERROR(M33/M110,"")</f>
        <v/>
      </c>
      <c r="N126" s="31">
        <f>IFERROR(N33/N110,"")</f>
        <v/>
      </c>
      <c r="O126" s="31">
        <f>IFERROR(O33/O110,"")</f>
        <v/>
      </c>
      <c r="P126" s="31">
        <f>IFERROR(P33/P110,"")</f>
        <v/>
      </c>
      <c r="Q126" s="31">
        <f>IFERROR(Q33/Q110,"")</f>
        <v/>
      </c>
      <c r="R126" s="31">
        <f>IFERROR(R33/R110,"")</f>
        <v/>
      </c>
      <c r="S126" s="31">
        <f>IFERROR(S33/S110,"")</f>
        <v/>
      </c>
      <c r="T126" s="31">
        <f>IFERROR(T33/T110,"")</f>
        <v/>
      </c>
      <c r="U126" s="31">
        <f>IFERROR(U33/U110,"")</f>
        <v/>
      </c>
      <c r="V126" s="31">
        <f>IFERROR(V33/V110,"")</f>
        <v/>
      </c>
      <c r="W126" s="32">
        <f>IFERROR(W33/W110,"")</f>
        <v/>
      </c>
      <c r="X126" s="32">
        <f>IFERROR(X33/X110,"")</f>
        <v/>
      </c>
      <c r="Y126" s="32">
        <f>IFERROR(Y33/Y110,"")</f>
        <v/>
      </c>
      <c r="Z126" s="32">
        <f>IFERROR(Z33/Z110,"")</f>
        <v/>
      </c>
      <c r="AA126" s="32">
        <f>IFERROR(AA33/AA110,"")</f>
        <v/>
      </c>
      <c r="AB126" s="32">
        <f>IFERROR(AB33/AB110,"")</f>
        <v/>
      </c>
      <c r="AC126" s="32">
        <f>IFERROR(AC33/AC110,"")</f>
        <v/>
      </c>
      <c r="AD126" s="32">
        <f>IFERROR(AD33/AD110,"")</f>
        <v/>
      </c>
      <c r="AF126" s="31">
        <f>IFERROR(AF33/AF110,"")</f>
        <v/>
      </c>
      <c r="AG126" s="31">
        <f>IFERROR(AG33/AG110,"")</f>
        <v/>
      </c>
      <c r="AH126" s="31">
        <f>IFERROR(AH33/AH110,"")</f>
        <v/>
      </c>
      <c r="AI126" s="31">
        <f>IFERROR(AI33/AI110,"")</f>
        <v/>
      </c>
      <c r="AJ126" s="31">
        <f>IFERROR(AJ33/AJ110,"")</f>
        <v/>
      </c>
      <c r="AK126" s="32">
        <f>IFERROR(AK33/AK110,"")</f>
        <v/>
      </c>
      <c r="AL126" s="32">
        <f>IFERROR(AL33/AL110,"")</f>
        <v/>
      </c>
      <c r="AM126" s="32">
        <f>IFERROR(AM33/AM110,"")</f>
        <v/>
      </c>
      <c r="AN126" s="32">
        <f>IFERROR(AN33/AN110,"")</f>
        <v/>
      </c>
      <c r="AO126" s="32">
        <f>IFERROR(AO33/AO110,"")</f>
        <v/>
      </c>
    </row>
    <row r="127">
      <c r="D127" s="10" t="inlineStr">
        <is>
          <t>Return on Assets (period NI / Total Assets)</t>
        </is>
      </c>
      <c r="G127" s="31">
        <f>IFERROR(G33/G92,"")</f>
        <v/>
      </c>
      <c r="H127" s="31">
        <f>IFERROR(H33/H92,"")</f>
        <v/>
      </c>
      <c r="I127" s="31">
        <f>IFERROR(I33/I92,"")</f>
        <v/>
      </c>
      <c r="J127" s="31">
        <f>IFERROR(J33/J92,"")</f>
        <v/>
      </c>
      <c r="K127" s="31">
        <f>IFERROR(K33/K92,"")</f>
        <v/>
      </c>
      <c r="L127" s="31">
        <f>IFERROR(L33/L92,"")</f>
        <v/>
      </c>
      <c r="M127" s="31">
        <f>IFERROR(M33/M92,"")</f>
        <v/>
      </c>
      <c r="N127" s="31">
        <f>IFERROR(N33/N92,"")</f>
        <v/>
      </c>
      <c r="O127" s="31">
        <f>IFERROR(O33/O92,"")</f>
        <v/>
      </c>
      <c r="P127" s="31">
        <f>IFERROR(P33/P92,"")</f>
        <v/>
      </c>
      <c r="Q127" s="31">
        <f>IFERROR(Q33/Q92,"")</f>
        <v/>
      </c>
      <c r="R127" s="31">
        <f>IFERROR(R33/R92,"")</f>
        <v/>
      </c>
      <c r="S127" s="31">
        <f>IFERROR(S33/S92,"")</f>
        <v/>
      </c>
      <c r="T127" s="31">
        <f>IFERROR(T33/T92,"")</f>
        <v/>
      </c>
      <c r="U127" s="31">
        <f>IFERROR(U33/U92,"")</f>
        <v/>
      </c>
      <c r="V127" s="31">
        <f>IFERROR(V33/V92,"")</f>
        <v/>
      </c>
      <c r="W127" s="32">
        <f>IFERROR(W33/W92,"")</f>
        <v/>
      </c>
      <c r="X127" s="32">
        <f>IFERROR(X33/X92,"")</f>
        <v/>
      </c>
      <c r="Y127" s="32">
        <f>IFERROR(Y33/Y92,"")</f>
        <v/>
      </c>
      <c r="Z127" s="32">
        <f>IFERROR(Z33/Z92,"")</f>
        <v/>
      </c>
      <c r="AA127" s="32">
        <f>IFERROR(AA33/AA92,"")</f>
        <v/>
      </c>
      <c r="AB127" s="32">
        <f>IFERROR(AB33/AB92,"")</f>
        <v/>
      </c>
      <c r="AC127" s="32">
        <f>IFERROR(AC33/AC92,"")</f>
        <v/>
      </c>
      <c r="AD127" s="32">
        <f>IFERROR(AD33/AD92,"")</f>
        <v/>
      </c>
      <c r="AF127" s="31">
        <f>IFERROR(AF33/AF92,"")</f>
        <v/>
      </c>
      <c r="AG127" s="31">
        <f>IFERROR(AG33/AG92,"")</f>
        <v/>
      </c>
      <c r="AH127" s="31">
        <f>IFERROR(AH33/AH92,"")</f>
        <v/>
      </c>
      <c r="AI127" s="31">
        <f>IFERROR(AI33/AI92,"")</f>
        <v/>
      </c>
      <c r="AJ127" s="31">
        <f>IFERROR(AJ33/AJ92,"")</f>
        <v/>
      </c>
      <c r="AK127" s="32">
        <f>IFERROR(AK33/AK92,"")</f>
        <v/>
      </c>
      <c r="AL127" s="32">
        <f>IFERROR(AL33/AL92,"")</f>
        <v/>
      </c>
      <c r="AM127" s="32">
        <f>IFERROR(AM33/AM92,"")</f>
        <v/>
      </c>
      <c r="AN127" s="32">
        <f>IFERROR(AN33/AN92,"")</f>
        <v/>
      </c>
      <c r="AO127" s="32">
        <f>IFERROR(AO33/AO92,"")</f>
        <v/>
      </c>
    </row>
    <row r="128"/>
    <row r="129"/>
    <row r="130"/>
    <row r="131">
      <c r="B131" s="16" t="inlineStr">
        <is>
          <t>BS Forecast Driver Ratios</t>
        </is>
      </c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  <c r="AA131" s="16" t="n"/>
      <c r="AB131" s="16" t="n"/>
      <c r="AC131" s="16" t="n"/>
      <c r="AD131" s="16" t="n"/>
      <c r="AF131" s="16" t="n"/>
      <c r="AG131" s="16" t="n"/>
      <c r="AH131" s="16" t="n"/>
      <c r="AI131" s="16" t="n"/>
      <c r="AJ131" s="16" t="n"/>
      <c r="AK131" s="16" t="n"/>
      <c r="AL131" s="16" t="n"/>
      <c r="AM131" s="16" t="n"/>
      <c r="AN131" s="16" t="n"/>
      <c r="AO131" s="16" t="n"/>
    </row>
    <row r="132"/>
    <row r="133">
      <c r="C133" s="10" t="inlineStr">
        <is>
          <t>AR % of Q Revenue</t>
        </is>
      </c>
      <c r="G133" s="32">
        <f>IFERROR(G80/G10,"")</f>
        <v/>
      </c>
      <c r="H133" s="32">
        <f>IFERROR(H80/H10,"")</f>
        <v/>
      </c>
      <c r="I133" s="32">
        <f>IFERROR(I80/I10,"")</f>
        <v/>
      </c>
      <c r="J133" s="32">
        <f>IFERROR(J80/J10,"")</f>
        <v/>
      </c>
      <c r="K133" s="32">
        <f>IFERROR(K80/K10,"")</f>
        <v/>
      </c>
      <c r="L133" s="32">
        <f>IFERROR(L80/L10,"")</f>
        <v/>
      </c>
      <c r="M133" s="32">
        <f>IFERROR(M80/M10,"")</f>
        <v/>
      </c>
      <c r="N133" s="32">
        <f>IFERROR(N80/N10,"")</f>
        <v/>
      </c>
      <c r="O133" s="32">
        <f>IFERROR(O80/O10,"")</f>
        <v/>
      </c>
      <c r="P133" s="32">
        <f>IFERROR(P80/P10,"")</f>
        <v/>
      </c>
      <c r="Q133" s="32">
        <f>IFERROR(Q80/Q10,"")</f>
        <v/>
      </c>
      <c r="R133" s="32">
        <f>IFERROR(R80/R10,"")</f>
        <v/>
      </c>
      <c r="S133" s="32">
        <f>IFERROR(S80/S10,"")</f>
        <v/>
      </c>
      <c r="T133" s="32">
        <f>IFERROR(T80/T10,"")</f>
        <v/>
      </c>
      <c r="U133" s="32">
        <f>IFERROR(U80/U10,"")</f>
        <v/>
      </c>
      <c r="V133" s="32">
        <f>IFERROR(V80/V10,"")</f>
        <v/>
      </c>
      <c r="W133" s="33" t="n">
        <v>0.5</v>
      </c>
      <c r="X133" s="33" t="n">
        <v>0.5</v>
      </c>
      <c r="Y133" s="33" t="n">
        <v>0.5</v>
      </c>
      <c r="Z133" s="33" t="n">
        <v>0.5</v>
      </c>
      <c r="AA133" s="33" t="n">
        <v>0.5</v>
      </c>
      <c r="AB133" s="33" t="n">
        <v>0.5</v>
      </c>
      <c r="AC133" s="33" t="n">
        <v>0.5</v>
      </c>
      <c r="AD133" s="33" t="n">
        <v>0.5</v>
      </c>
      <c r="AF133" s="32">
        <f>IFERROR(AF80/(AF10/4),"")</f>
        <v/>
      </c>
      <c r="AG133" s="32">
        <f>IFERROR(AG80/(AG10/4),"")</f>
        <v/>
      </c>
      <c r="AH133" s="32">
        <f>IFERROR(AH80/(AH10/4),"")</f>
        <v/>
      </c>
      <c r="AI133" s="32">
        <f>IFERROR(AI80/(AI10/4),"")</f>
        <v/>
      </c>
      <c r="AJ133" s="32">
        <f>IFERROR(AJ80/(AJ10/4),"")</f>
        <v/>
      </c>
      <c r="AK133" s="32">
        <f>IFERROR(AK80/(AK10/4),"")</f>
        <v/>
      </c>
      <c r="AL133" s="32">
        <f>IFERROR(AL80/(AL10/4),"")</f>
        <v/>
      </c>
      <c r="AM133" s="33" t="n">
        <v>0.5</v>
      </c>
      <c r="AN133" s="33" t="n">
        <v>0.5</v>
      </c>
      <c r="AO133" s="33" t="n">
        <v>0.5</v>
      </c>
    </row>
    <row r="134">
      <c r="C134" s="10" t="inlineStr">
        <is>
          <t>Inventories % of |Q COGS|</t>
        </is>
      </c>
      <c r="G134" s="32">
        <f>IFERROR(-G81/G13,"")</f>
        <v/>
      </c>
      <c r="H134" s="32">
        <f>IFERROR(-H81/H13,"")</f>
        <v/>
      </c>
      <c r="I134" s="32">
        <f>IFERROR(-I81/I13,"")</f>
        <v/>
      </c>
      <c r="J134" s="32">
        <f>IFERROR(-J81/J13,"")</f>
        <v/>
      </c>
      <c r="K134" s="32">
        <f>IFERROR(-K81/K13,"")</f>
        <v/>
      </c>
      <c r="L134" s="32">
        <f>IFERROR(-L81/L13,"")</f>
        <v/>
      </c>
      <c r="M134" s="32">
        <f>IFERROR(-M81/M13,"")</f>
        <v/>
      </c>
      <c r="N134" s="32">
        <f>IFERROR(-N81/N13,"")</f>
        <v/>
      </c>
      <c r="O134" s="32">
        <f>IFERROR(-O81/O13,"")</f>
        <v/>
      </c>
      <c r="P134" s="32">
        <f>IFERROR(-P81/P13,"")</f>
        <v/>
      </c>
      <c r="Q134" s="32">
        <f>IFERROR(-Q81/Q13,"")</f>
        <v/>
      </c>
      <c r="R134" s="32">
        <f>IFERROR(-R81/R13,"")</f>
        <v/>
      </c>
      <c r="S134" s="32">
        <f>IFERROR(-S81/S13,"")</f>
        <v/>
      </c>
      <c r="T134" s="32">
        <f>IFERROR(-T81/T13,"")</f>
        <v/>
      </c>
      <c r="U134" s="32">
        <f>IFERROR(-U81/U13,"")</f>
        <v/>
      </c>
      <c r="V134" s="32">
        <f>IFERROR(-V81/V13,"")</f>
        <v/>
      </c>
      <c r="W134" s="33" t="n">
        <v>1.25</v>
      </c>
      <c r="X134" s="33" t="n">
        <v>1.25</v>
      </c>
      <c r="Y134" s="33" t="n">
        <v>1.25</v>
      </c>
      <c r="Z134" s="33" t="n">
        <v>1.25</v>
      </c>
      <c r="AA134" s="33" t="n">
        <v>1.25</v>
      </c>
      <c r="AB134" s="33" t="n">
        <v>1.25</v>
      </c>
      <c r="AC134" s="33" t="n">
        <v>1.25</v>
      </c>
      <c r="AD134" s="33" t="n">
        <v>1.25</v>
      </c>
      <c r="AF134" s="32">
        <f>IFERROR(-AF81/(AF13/4),"")</f>
        <v/>
      </c>
      <c r="AG134" s="32">
        <f>IFERROR(-AG81/(AG13/4),"")</f>
        <v/>
      </c>
      <c r="AH134" s="32">
        <f>IFERROR(-AH81/(AH13/4),"")</f>
        <v/>
      </c>
      <c r="AI134" s="32">
        <f>IFERROR(-AI81/(AI13/4),"")</f>
        <v/>
      </c>
      <c r="AJ134" s="32">
        <f>IFERROR(-AJ81/(AJ13/4),"")</f>
        <v/>
      </c>
      <c r="AK134" s="32">
        <f>IFERROR(-AK81/(AK13/4),"")</f>
        <v/>
      </c>
      <c r="AL134" s="32">
        <f>IFERROR(-AL81/(AL13/4),"")</f>
        <v/>
      </c>
      <c r="AM134" s="33" t="n">
        <v>1.25</v>
      </c>
      <c r="AN134" s="33" t="n">
        <v>1.25</v>
      </c>
      <c r="AO134" s="33" t="n">
        <v>1.25</v>
      </c>
    </row>
    <row r="135">
      <c r="C135" s="10" t="inlineStr">
        <is>
          <t>AP % of |Q COGS|</t>
        </is>
      </c>
      <c r="G135" s="32">
        <f>IFERROR(-G95/G13,"")</f>
        <v/>
      </c>
      <c r="H135" s="32">
        <f>IFERROR(-H95/H13,"")</f>
        <v/>
      </c>
      <c r="I135" s="32">
        <f>IFERROR(-I95/I13,"")</f>
        <v/>
      </c>
      <c r="J135" s="32">
        <f>IFERROR(-J95/J13,"")</f>
        <v/>
      </c>
      <c r="K135" s="32">
        <f>IFERROR(-K95/K13,"")</f>
        <v/>
      </c>
      <c r="L135" s="32">
        <f>IFERROR(-L95/L13,"")</f>
        <v/>
      </c>
      <c r="M135" s="32">
        <f>IFERROR(-M95/M13,"")</f>
        <v/>
      </c>
      <c r="N135" s="32">
        <f>IFERROR(-N95/N13,"")</f>
        <v/>
      </c>
      <c r="O135" s="32">
        <f>IFERROR(-O95/O13,"")</f>
        <v/>
      </c>
      <c r="P135" s="32">
        <f>IFERROR(-P95/P13,"")</f>
        <v/>
      </c>
      <c r="Q135" s="32">
        <f>IFERROR(-Q95/Q13,"")</f>
        <v/>
      </c>
      <c r="R135" s="32">
        <f>IFERROR(-R95/R13,"")</f>
        <v/>
      </c>
      <c r="S135" s="32">
        <f>IFERROR(-S95/S13,"")</f>
        <v/>
      </c>
      <c r="T135" s="32">
        <f>IFERROR(-T95/T13,"")</f>
        <v/>
      </c>
      <c r="U135" s="32">
        <f>IFERROR(-U95/U13,"")</f>
        <v/>
      </c>
      <c r="V135" s="32">
        <f>IFERROR(-V95/V13,"")</f>
        <v/>
      </c>
      <c r="W135" s="33" t="n">
        <v>0.5</v>
      </c>
      <c r="X135" s="33" t="n">
        <v>0.5</v>
      </c>
      <c r="Y135" s="33" t="n">
        <v>0.5</v>
      </c>
      <c r="Z135" s="33" t="n">
        <v>0.5</v>
      </c>
      <c r="AA135" s="33" t="n">
        <v>0.5</v>
      </c>
      <c r="AB135" s="33" t="n">
        <v>0.5</v>
      </c>
      <c r="AC135" s="33" t="n">
        <v>0.5</v>
      </c>
      <c r="AD135" s="33" t="n">
        <v>0.5</v>
      </c>
      <c r="AF135" s="32">
        <f>IFERROR(-AF95/(AF13/4),"")</f>
        <v/>
      </c>
      <c r="AG135" s="32">
        <f>IFERROR(-AG95/(AG13/4),"")</f>
        <v/>
      </c>
      <c r="AH135" s="32">
        <f>IFERROR(-AH95/(AH13/4),"")</f>
        <v/>
      </c>
      <c r="AI135" s="32">
        <f>IFERROR(-AI95/(AI13/4),"")</f>
        <v/>
      </c>
      <c r="AJ135" s="32">
        <f>IFERROR(-AJ95/(AJ13/4),"")</f>
        <v/>
      </c>
      <c r="AK135" s="32">
        <f>IFERROR(-AK95/(AK13/4),"")</f>
        <v/>
      </c>
      <c r="AL135" s="32">
        <f>IFERROR(-AL95/(AL13/4),"")</f>
        <v/>
      </c>
      <c r="AM135" s="33" t="n">
        <v>0.5</v>
      </c>
      <c r="AN135" s="33" t="n">
        <v>0.5</v>
      </c>
      <c r="AO135" s="33" t="n">
        <v>0.5</v>
      </c>
    </row>
    <row r="136">
      <c r="C136" s="10" t="inlineStr">
        <is>
          <t>D&amp;A % of Revenue</t>
        </is>
      </c>
      <c r="G136" s="32">
        <f>IFERROR(G147/G10,"")</f>
        <v/>
      </c>
      <c r="H136" s="32">
        <f>IFERROR(H147/H10,"")</f>
        <v/>
      </c>
      <c r="I136" s="32">
        <f>IFERROR(I147/I10,"")</f>
        <v/>
      </c>
      <c r="J136" s="32">
        <f>IFERROR(J147/J10,"")</f>
        <v/>
      </c>
      <c r="K136" s="32">
        <f>IFERROR(K147/K10,"")</f>
        <v/>
      </c>
      <c r="L136" s="32">
        <f>IFERROR(L147/L10,"")</f>
        <v/>
      </c>
      <c r="M136" s="32">
        <f>IFERROR(M147/M10,"")</f>
        <v/>
      </c>
      <c r="N136" s="32">
        <f>IFERROR(N147/N10,"")</f>
        <v/>
      </c>
      <c r="O136" s="32">
        <f>IFERROR(O147/O10,"")</f>
        <v/>
      </c>
      <c r="P136" s="32">
        <f>IFERROR(P147/P10,"")</f>
        <v/>
      </c>
      <c r="Q136" s="32">
        <f>IFERROR(Q147/Q10,"")</f>
        <v/>
      </c>
      <c r="R136" s="32">
        <f>IFERROR(R147/R10,"")</f>
        <v/>
      </c>
      <c r="S136" s="32">
        <f>IFERROR(S147/S10,"")</f>
        <v/>
      </c>
      <c r="T136" s="32">
        <f>IFERROR(T147/T10,"")</f>
        <v/>
      </c>
      <c r="U136" s="32">
        <f>IFERROR(U147/U10,"")</f>
        <v/>
      </c>
      <c r="V136" s="32">
        <f>IFERROR(V147/V10,"")</f>
        <v/>
      </c>
      <c r="W136" s="33" t="n">
        <v>0.014</v>
      </c>
      <c r="X136" s="33" t="n">
        <v>0.013</v>
      </c>
      <c r="Y136" s="33" t="n">
        <v>0.012</v>
      </c>
      <c r="Z136" s="33" t="n">
        <v>0.012</v>
      </c>
      <c r="AA136" s="33" t="n">
        <v>0.012</v>
      </c>
      <c r="AB136" s="33" t="n">
        <v>0.011</v>
      </c>
      <c r="AC136" s="33" t="n">
        <v>0.011</v>
      </c>
      <c r="AD136" s="33" t="n">
        <v>0.011</v>
      </c>
      <c r="AF136" s="32">
        <f>IFERROR(AF147/AF10,"")</f>
        <v/>
      </c>
      <c r="AG136" s="32">
        <f>IFERROR(AG147/AG10,"")</f>
        <v/>
      </c>
      <c r="AH136" s="32">
        <f>IFERROR(AH147/AH10,"")</f>
        <v/>
      </c>
      <c r="AI136" s="32">
        <f>IFERROR(AI147/AI10,"")</f>
        <v/>
      </c>
      <c r="AJ136" s="32">
        <f>IFERROR(AJ147/AJ10,"")</f>
        <v/>
      </c>
      <c r="AK136" s="32">
        <f>IFERROR(AK147/AK10,"")</f>
        <v/>
      </c>
      <c r="AL136" s="32">
        <f>IFERROR(AL147/AL10,"")</f>
        <v/>
      </c>
      <c r="AM136" s="33" t="n">
        <v>0.012</v>
      </c>
      <c r="AN136" s="33" t="n">
        <v>0.011</v>
      </c>
      <c r="AO136" s="33" t="n">
        <v>0.011</v>
      </c>
    </row>
    <row r="137">
      <c r="C137" s="10" t="inlineStr">
        <is>
          <t>Capex % of Revenue</t>
        </is>
      </c>
      <c r="G137" s="32">
        <f>IFERROR(-G159/G10,"")</f>
        <v/>
      </c>
      <c r="H137" s="32">
        <f>IFERROR(-H159/H10,"")</f>
        <v/>
      </c>
      <c r="I137" s="32">
        <f>IFERROR(-I159/I10,"")</f>
        <v/>
      </c>
      <c r="J137" s="32">
        <f>IFERROR(-J159/J10,"")</f>
        <v/>
      </c>
      <c r="K137" s="32">
        <f>IFERROR(-K159/K10,"")</f>
        <v/>
      </c>
      <c r="L137" s="32">
        <f>IFERROR(-L159/L10,"")</f>
        <v/>
      </c>
      <c r="M137" s="32">
        <f>IFERROR(-M159/M10,"")</f>
        <v/>
      </c>
      <c r="N137" s="32">
        <f>IFERROR(-N159/N10,"")</f>
        <v/>
      </c>
      <c r="O137" s="32">
        <f>IFERROR(-O159/O10,"")</f>
        <v/>
      </c>
      <c r="P137" s="32">
        <f>IFERROR(-P159/P10,"")</f>
        <v/>
      </c>
      <c r="Q137" s="32">
        <f>IFERROR(-Q159/Q10,"")</f>
        <v/>
      </c>
      <c r="R137" s="32">
        <f>IFERROR(-R159/R10,"")</f>
        <v/>
      </c>
      <c r="S137" s="32">
        <f>IFERROR(-S159/S10,"")</f>
        <v/>
      </c>
      <c r="T137" s="32">
        <f>IFERROR(-T159/T10,"")</f>
        <v/>
      </c>
      <c r="U137" s="32">
        <f>IFERROR(-U159/U10,"")</f>
        <v/>
      </c>
      <c r="V137" s="32">
        <f>IFERROR(-V159/V10,"")</f>
        <v/>
      </c>
      <c r="W137" s="33" t="n">
        <v>0.03</v>
      </c>
      <c r="X137" s="33" t="n">
        <v>0.03</v>
      </c>
      <c r="Y137" s="33" t="n">
        <v>0.03</v>
      </c>
      <c r="Z137" s="33" t="n">
        <v>0.03</v>
      </c>
      <c r="AA137" s="33" t="n">
        <v>0.03</v>
      </c>
      <c r="AB137" s="33" t="n">
        <v>0.028</v>
      </c>
      <c r="AC137" s="33" t="n">
        <v>0.028</v>
      </c>
      <c r="AD137" s="33" t="n">
        <v>0.028</v>
      </c>
      <c r="AF137" s="32">
        <f>IFERROR(-AF159/AF10,"")</f>
        <v/>
      </c>
      <c r="AG137" s="32">
        <f>IFERROR(-AG159/AG10,"")</f>
        <v/>
      </c>
      <c r="AH137" s="32">
        <f>IFERROR(-AH159/AH10,"")</f>
        <v/>
      </c>
      <c r="AI137" s="32">
        <f>IFERROR(-AI159/AI10,"")</f>
        <v/>
      </c>
      <c r="AJ137" s="32">
        <f>IFERROR(-AJ159/AJ10,"")</f>
        <v/>
      </c>
      <c r="AK137" s="32">
        <f>IFERROR(-AK159/AK10,"")</f>
        <v/>
      </c>
      <c r="AL137" s="32">
        <f>IFERROR(-AL159/AL10,"")</f>
        <v/>
      </c>
      <c r="AM137" s="33" t="n">
        <v>0.028</v>
      </c>
      <c r="AN137" s="33" t="n">
        <v>0.025</v>
      </c>
      <c r="AO137" s="33" t="n">
        <v>0.025</v>
      </c>
    </row>
    <row r="138">
      <c r="C138" s="10" t="inlineStr">
        <is>
          <t>SBC % of Revenue</t>
        </is>
      </c>
      <c r="G138" s="32">
        <f>IFERROR(G146/G10,"")</f>
        <v/>
      </c>
      <c r="H138" s="32">
        <f>IFERROR(H146/H10,"")</f>
        <v/>
      </c>
      <c r="I138" s="32">
        <f>IFERROR(I146/I10,"")</f>
        <v/>
      </c>
      <c r="J138" s="32">
        <f>IFERROR(J146/J10,"")</f>
        <v/>
      </c>
      <c r="K138" s="32">
        <f>IFERROR(K146/K10,"")</f>
        <v/>
      </c>
      <c r="L138" s="32">
        <f>IFERROR(L146/L10,"")</f>
        <v/>
      </c>
      <c r="M138" s="32">
        <f>IFERROR(M146/M10,"")</f>
        <v/>
      </c>
      <c r="N138" s="32">
        <f>IFERROR(N146/N10,"")</f>
        <v/>
      </c>
      <c r="O138" s="32">
        <f>IFERROR(O146/O10,"")</f>
        <v/>
      </c>
      <c r="P138" s="32">
        <f>IFERROR(P146/P10,"")</f>
        <v/>
      </c>
      <c r="Q138" s="32">
        <f>IFERROR(Q146/Q10,"")</f>
        <v/>
      </c>
      <c r="R138" s="32">
        <f>IFERROR(R146/R10,"")</f>
        <v/>
      </c>
      <c r="S138" s="32">
        <f>IFERROR(S146/S10,"")</f>
        <v/>
      </c>
      <c r="T138" s="32">
        <f>IFERROR(T146/T10,"")</f>
        <v/>
      </c>
      <c r="U138" s="32">
        <f>IFERROR(U146/U10,"")</f>
        <v/>
      </c>
      <c r="V138" s="32">
        <f>IFERROR(V146/V10,"")</f>
        <v/>
      </c>
      <c r="W138" s="33" t="n">
        <v>0.022</v>
      </c>
      <c r="X138" s="33" t="n">
        <v>0.022</v>
      </c>
      <c r="Y138" s="33" t="n">
        <v>0.022</v>
      </c>
      <c r="Z138" s="33" t="n">
        <v>0.022</v>
      </c>
      <c r="AA138" s="33" t="n">
        <v>0.02</v>
      </c>
      <c r="AB138" s="33" t="n">
        <v>0.02</v>
      </c>
      <c r="AC138" s="33" t="n">
        <v>0.02</v>
      </c>
      <c r="AD138" s="33" t="n">
        <v>0.02</v>
      </c>
      <c r="AF138" s="32">
        <f>IFERROR(AF146/AF10,"")</f>
        <v/>
      </c>
      <c r="AG138" s="32">
        <f>IFERROR(AG146/AG10,"")</f>
        <v/>
      </c>
      <c r="AH138" s="32">
        <f>IFERROR(AH146/AH10,"")</f>
        <v/>
      </c>
      <c r="AI138" s="32">
        <f>IFERROR(AI146/AI10,"")</f>
        <v/>
      </c>
      <c r="AJ138" s="32">
        <f>IFERROR(AJ146/AJ10,"")</f>
        <v/>
      </c>
      <c r="AK138" s="32">
        <f>IFERROR(AK146/AK10,"")</f>
        <v/>
      </c>
      <c r="AL138" s="32">
        <f>IFERROR(AL146/AL10,"")</f>
        <v/>
      </c>
      <c r="AM138" s="33" t="n">
        <v>0.02</v>
      </c>
      <c r="AN138" s="33" t="n">
        <v>0.018</v>
      </c>
      <c r="AO138" s="33" t="n">
        <v>0.018</v>
      </c>
    </row>
    <row r="139">
      <c r="C139" s="10" t="inlineStr">
        <is>
          <t>Buybacks % of Net Income</t>
        </is>
      </c>
      <c r="G139" s="32">
        <f>IFERROR(-G170/G33,"")</f>
        <v/>
      </c>
      <c r="H139" s="32">
        <f>IFERROR(-H170/H33,"")</f>
        <v/>
      </c>
      <c r="I139" s="32">
        <f>IFERROR(-I170/I33,"")</f>
        <v/>
      </c>
      <c r="J139" s="32">
        <f>IFERROR(-J170/J33,"")</f>
        <v/>
      </c>
      <c r="K139" s="32">
        <f>IFERROR(-K170/K33,"")</f>
        <v/>
      </c>
      <c r="L139" s="32">
        <f>IFERROR(-L170/L33,"")</f>
        <v/>
      </c>
      <c r="M139" s="32">
        <f>IFERROR(-M170/M33,"")</f>
        <v/>
      </c>
      <c r="N139" s="32">
        <f>IFERROR(-N170/N33,"")</f>
        <v/>
      </c>
      <c r="O139" s="32">
        <f>IFERROR(-O170/O33,"")</f>
        <v/>
      </c>
      <c r="P139" s="32">
        <f>IFERROR(-P170/P33,"")</f>
        <v/>
      </c>
      <c r="Q139" s="32">
        <f>IFERROR(-Q170/Q33,"")</f>
        <v/>
      </c>
      <c r="R139" s="32">
        <f>IFERROR(-R170/R33,"")</f>
        <v/>
      </c>
      <c r="S139" s="32">
        <f>IFERROR(-S170/S33,"")</f>
        <v/>
      </c>
      <c r="T139" s="32">
        <f>IFERROR(-T170/T33,"")</f>
        <v/>
      </c>
      <c r="U139" s="32">
        <f>IFERROR(-U170/U33,"")</f>
        <v/>
      </c>
      <c r="V139" s="32">
        <f>IFERROR(-V170/V33,"")</f>
        <v/>
      </c>
      <c r="W139" s="33" t="n">
        <v>0.45</v>
      </c>
      <c r="X139" s="33" t="n">
        <v>0.45</v>
      </c>
      <c r="Y139" s="33" t="n">
        <v>0.45</v>
      </c>
      <c r="Z139" s="33" t="n">
        <v>0.45</v>
      </c>
      <c r="AA139" s="33" t="n">
        <v>0.45</v>
      </c>
      <c r="AB139" s="33" t="n">
        <v>0.45</v>
      </c>
      <c r="AC139" s="33" t="n">
        <v>0.45</v>
      </c>
      <c r="AD139" s="33" t="n">
        <v>0.45</v>
      </c>
      <c r="AF139" s="32">
        <f>IFERROR(-AF170/AF33,"")</f>
        <v/>
      </c>
      <c r="AG139" s="32">
        <f>IFERROR(-AG170/AG33,"")</f>
        <v/>
      </c>
      <c r="AH139" s="32">
        <f>IFERROR(-AH170/AH33,"")</f>
        <v/>
      </c>
      <c r="AI139" s="32">
        <f>IFERROR(-AI170/AI33,"")</f>
        <v/>
      </c>
      <c r="AJ139" s="32">
        <f>IFERROR(-AJ170/AJ33,"")</f>
        <v/>
      </c>
      <c r="AK139" s="32">
        <f>IFERROR(-AK170/AK33,"")</f>
        <v/>
      </c>
      <c r="AL139" s="32">
        <f>IFERROR(-AL170/AL33,"")</f>
        <v/>
      </c>
      <c r="AM139" s="33" t="n">
        <v>0.45</v>
      </c>
      <c r="AN139" s="33" t="n">
        <v>0.45</v>
      </c>
      <c r="AO139" s="33" t="n">
        <v>0.45</v>
      </c>
    </row>
    <row r="140">
      <c r="C140" s="10" t="inlineStr">
        <is>
          <t>Employee Tax Withholding % of Rev</t>
        </is>
      </c>
      <c r="G140" s="32">
        <f>IFERROR(-G172/G10,"")</f>
        <v/>
      </c>
      <c r="H140" s="32">
        <f>IFERROR(-H172/H10,"")</f>
        <v/>
      </c>
      <c r="I140" s="32">
        <f>IFERROR(-I172/I10,"")</f>
        <v/>
      </c>
      <c r="J140" s="32">
        <f>IFERROR(-J172/J10,"")</f>
        <v/>
      </c>
      <c r="K140" s="32">
        <f>IFERROR(-K172/K10,"")</f>
        <v/>
      </c>
      <c r="L140" s="32">
        <f>IFERROR(-L172/L10,"")</f>
        <v/>
      </c>
      <c r="M140" s="32">
        <f>IFERROR(-M172/M10,"")</f>
        <v/>
      </c>
      <c r="N140" s="32">
        <f>IFERROR(-N172/N10,"")</f>
        <v/>
      </c>
      <c r="O140" s="32">
        <f>IFERROR(-O172/O10,"")</f>
        <v/>
      </c>
      <c r="P140" s="32">
        <f>IFERROR(-P172/P10,"")</f>
        <v/>
      </c>
      <c r="Q140" s="32">
        <f>IFERROR(-Q172/Q10,"")</f>
        <v/>
      </c>
      <c r="R140" s="32">
        <f>IFERROR(-R172/R10,"")</f>
        <v/>
      </c>
      <c r="S140" s="32">
        <f>IFERROR(-S172/S10,"")</f>
        <v/>
      </c>
      <c r="T140" s="32">
        <f>IFERROR(-T172/T10,"")</f>
        <v/>
      </c>
      <c r="U140" s="32">
        <f>IFERROR(-U172/U10,"")</f>
        <v/>
      </c>
      <c r="V140" s="32">
        <f>IFERROR(-V172/V10,"")</f>
        <v/>
      </c>
      <c r="W140" s="33" t="n">
        <v>0.025</v>
      </c>
      <c r="X140" s="33" t="n">
        <v>0.025</v>
      </c>
      <c r="Y140" s="33" t="n">
        <v>0.025</v>
      </c>
      <c r="Z140" s="33" t="n">
        <v>0.025</v>
      </c>
      <c r="AA140" s="33" t="n">
        <v>0.022</v>
      </c>
      <c r="AB140" s="33" t="n">
        <v>0.022</v>
      </c>
      <c r="AC140" s="33" t="n">
        <v>0.022</v>
      </c>
      <c r="AD140" s="33" t="n">
        <v>0.022</v>
      </c>
      <c r="AF140" s="32">
        <f>IFERROR(-AF172/AF10,"")</f>
        <v/>
      </c>
      <c r="AG140" s="32">
        <f>IFERROR(-AG172/AG10,"")</f>
        <v/>
      </c>
      <c r="AH140" s="32">
        <f>IFERROR(-AH172/AH10,"")</f>
        <v/>
      </c>
      <c r="AI140" s="32">
        <f>IFERROR(-AI172/AI10,"")</f>
        <v/>
      </c>
      <c r="AJ140" s="32">
        <f>IFERROR(-AJ172/AJ10,"")</f>
        <v/>
      </c>
      <c r="AK140" s="32">
        <f>IFERROR(-AK172/AK10,"")</f>
        <v/>
      </c>
      <c r="AL140" s="32">
        <f>IFERROR(-AL172/AL10,"")</f>
        <v/>
      </c>
      <c r="AM140" s="33" t="n">
        <v>0.022</v>
      </c>
      <c r="AN140" s="33" t="n">
        <v>0.02</v>
      </c>
      <c r="AO140" s="33" t="n">
        <v>0.02</v>
      </c>
    </row>
    <row r="141"/>
    <row r="142"/>
    <row r="143">
      <c r="B143" s="20" t="inlineStr">
        <is>
          <t>Cash Flow Statement</t>
        </is>
      </c>
      <c r="C143" s="20" t="n"/>
      <c r="D143" s="20" t="n"/>
      <c r="E143" s="20" t="n"/>
      <c r="F143" s="20" t="n"/>
      <c r="G143" s="20" t="n"/>
      <c r="H143" s="20" t="n"/>
      <c r="I143" s="20" t="n"/>
      <c r="J143" s="20" t="n"/>
      <c r="K143" s="20" t="n"/>
      <c r="L143" s="20" t="n"/>
      <c r="M143" s="20" t="n"/>
      <c r="N143" s="20" t="n"/>
      <c r="O143" s="20" t="n"/>
      <c r="P143" s="20" t="n"/>
      <c r="Q143" s="20" t="n"/>
      <c r="R143" s="20" t="n"/>
      <c r="S143" s="20" t="n"/>
      <c r="T143" s="20" t="n"/>
      <c r="U143" s="20" t="n"/>
      <c r="V143" s="20" t="n"/>
      <c r="W143" s="20" t="n"/>
      <c r="X143" s="20" t="n"/>
      <c r="Y143" s="20" t="n"/>
      <c r="Z143" s="20" t="n"/>
      <c r="AA143" s="20" t="n"/>
      <c r="AB143" s="20" t="n"/>
      <c r="AC143" s="20" t="n"/>
      <c r="AD143" s="20" t="n"/>
      <c r="AF143" s="20" t="n"/>
      <c r="AG143" s="20" t="n"/>
      <c r="AH143" s="20" t="n"/>
      <c r="AI143" s="20" t="n"/>
      <c r="AJ143" s="20" t="n"/>
      <c r="AK143" s="20" t="n"/>
      <c r="AL143" s="20" t="n"/>
      <c r="AM143" s="20" t="n"/>
      <c r="AN143" s="20" t="n"/>
      <c r="AO143" s="20" t="n"/>
    </row>
    <row r="144"/>
    <row r="145">
      <c r="C145" s="10" t="inlineStr">
        <is>
          <t>Net Income</t>
        </is>
      </c>
      <c r="G145" s="19">
        <f>G33</f>
        <v/>
      </c>
      <c r="H145" s="19">
        <f>H33</f>
        <v/>
      </c>
      <c r="I145" s="19">
        <f>I33</f>
        <v/>
      </c>
      <c r="J145" s="19">
        <f>J33</f>
        <v/>
      </c>
      <c r="K145" s="19">
        <f>K33</f>
        <v/>
      </c>
      <c r="L145" s="19">
        <f>L33</f>
        <v/>
      </c>
      <c r="M145" s="19">
        <f>M33</f>
        <v/>
      </c>
      <c r="N145" s="19">
        <f>N33</f>
        <v/>
      </c>
      <c r="O145" s="19">
        <f>O33</f>
        <v/>
      </c>
      <c r="P145" s="19">
        <f>P33</f>
        <v/>
      </c>
      <c r="Q145" s="19">
        <f>Q33</f>
        <v/>
      </c>
      <c r="R145" s="19">
        <f>R33</f>
        <v/>
      </c>
      <c r="S145" s="19">
        <f>S33</f>
        <v/>
      </c>
      <c r="T145" s="19">
        <f>T33</f>
        <v/>
      </c>
      <c r="U145" s="19">
        <f>U33</f>
        <v/>
      </c>
      <c r="V145" s="19">
        <f>V33</f>
        <v/>
      </c>
      <c r="W145" s="19">
        <f>W33</f>
        <v/>
      </c>
      <c r="X145" s="19">
        <f>X33</f>
        <v/>
      </c>
      <c r="Y145" s="19">
        <f>Y33</f>
        <v/>
      </c>
      <c r="Z145" s="19">
        <f>Z33</f>
        <v/>
      </c>
      <c r="AA145" s="19">
        <f>AA33</f>
        <v/>
      </c>
      <c r="AB145" s="19">
        <f>AB33</f>
        <v/>
      </c>
      <c r="AC145" s="19">
        <f>AC33</f>
        <v/>
      </c>
      <c r="AD145" s="19">
        <f>AD33</f>
        <v/>
      </c>
      <c r="AF145" s="19">
        <f>AF33</f>
        <v/>
      </c>
      <c r="AG145" s="19">
        <f>AG33</f>
        <v/>
      </c>
      <c r="AH145" s="19">
        <f>AH33</f>
        <v/>
      </c>
      <c r="AI145" s="19">
        <f>AI33</f>
        <v/>
      </c>
      <c r="AJ145" s="19">
        <f>AJ33</f>
        <v/>
      </c>
      <c r="AK145" s="27">
        <f>V145+W145+X145+Y145</f>
        <v/>
      </c>
      <c r="AL145" s="27">
        <f>Z145+AA145+AB145+AC145</f>
        <v/>
      </c>
      <c r="AM145" s="19">
        <f>AM33</f>
        <v/>
      </c>
      <c r="AN145" s="19">
        <f>AN33</f>
        <v/>
      </c>
      <c r="AO145" s="19">
        <f>AO33</f>
        <v/>
      </c>
    </row>
    <row r="146">
      <c r="C146" s="10" t="inlineStr">
        <is>
          <t>Stock-based Compensation</t>
        </is>
      </c>
      <c r="G146" s="14" t="n">
        <v>648</v>
      </c>
      <c r="H146" s="14" t="n">
        <v>745</v>
      </c>
      <c r="I146" s="14" t="n">
        <v>738</v>
      </c>
      <c r="J146" s="14" t="n">
        <v>735</v>
      </c>
      <c r="K146" s="14" t="n">
        <v>841</v>
      </c>
      <c r="L146" s="14" t="n">
        <v>979</v>
      </c>
      <c r="M146" s="14" t="n">
        <v>994</v>
      </c>
      <c r="N146" s="14" t="n">
        <v>1011</v>
      </c>
      <c r="O146" s="14" t="n">
        <v>1153</v>
      </c>
      <c r="P146" s="14" t="n">
        <v>1252</v>
      </c>
      <c r="Q146" s="14" t="n">
        <v>1321</v>
      </c>
      <c r="R146" s="14" t="n">
        <v>1474</v>
      </c>
      <c r="S146" s="14" t="n">
        <v>1625</v>
      </c>
      <c r="T146" s="14" t="n">
        <v>1654</v>
      </c>
      <c r="U146" s="14" t="n">
        <v>1633</v>
      </c>
      <c r="V146" s="14" t="n">
        <v>1928</v>
      </c>
      <c r="W146" s="28">
        <f>W10*W138</f>
        <v/>
      </c>
      <c r="X146" s="28">
        <f>X10*X138</f>
        <v/>
      </c>
      <c r="Y146" s="28">
        <f>Y10*Y138</f>
        <v/>
      </c>
      <c r="Z146" s="28">
        <f>Z10*Z138</f>
        <v/>
      </c>
      <c r="AA146" s="28">
        <f>AA10*AA138</f>
        <v/>
      </c>
      <c r="AB146" s="28">
        <f>AB10*AB138</f>
        <v/>
      </c>
      <c r="AC146" s="28">
        <f>AC10*AC138</f>
        <v/>
      </c>
      <c r="AD146" s="28">
        <f>AD10*AD138</f>
        <v/>
      </c>
      <c r="AF146" s="14" t="n">
        <v>2004</v>
      </c>
      <c r="AG146" s="14" t="n">
        <v>2709</v>
      </c>
      <c r="AH146" s="14" t="n">
        <v>3549</v>
      </c>
      <c r="AI146" s="14" t="n">
        <v>4737</v>
      </c>
      <c r="AJ146" s="14" t="n">
        <v>6386</v>
      </c>
      <c r="AK146" s="28">
        <f>V146+W146+X146+Y146</f>
        <v/>
      </c>
      <c r="AL146" s="28">
        <f>Z146+AA146+AB146+AC146</f>
        <v/>
      </c>
      <c r="AM146" s="28">
        <f>AM10*AM138</f>
        <v/>
      </c>
      <c r="AN146" s="28">
        <f>AN10*AN138</f>
        <v/>
      </c>
      <c r="AO146" s="28">
        <f>AO10*AO138</f>
        <v/>
      </c>
    </row>
    <row r="147">
      <c r="C147" s="10" t="inlineStr">
        <is>
          <t>Depreciation and Amortization</t>
        </is>
      </c>
      <c r="G147" s="14" t="n">
        <v>378</v>
      </c>
      <c r="H147" s="14" t="n">
        <v>406</v>
      </c>
      <c r="I147" s="14" t="n">
        <v>426</v>
      </c>
      <c r="J147" s="14" t="n">
        <v>384</v>
      </c>
      <c r="K147" s="14" t="n">
        <v>365</v>
      </c>
      <c r="L147" s="14" t="n">
        <v>372</v>
      </c>
      <c r="M147" s="14" t="n">
        <v>387</v>
      </c>
      <c r="N147" s="14" t="n">
        <v>410</v>
      </c>
      <c r="O147" s="14" t="n">
        <v>433</v>
      </c>
      <c r="P147" s="14" t="n">
        <v>478</v>
      </c>
      <c r="Q147" s="14" t="n">
        <v>543</v>
      </c>
      <c r="R147" s="14" t="n">
        <v>611</v>
      </c>
      <c r="S147" s="14" t="n">
        <v>669</v>
      </c>
      <c r="T147" s="14" t="n">
        <v>751</v>
      </c>
      <c r="U147" s="14" t="n">
        <v>812</v>
      </c>
      <c r="V147" s="14" t="n">
        <v>997</v>
      </c>
      <c r="W147" s="28">
        <f>W10*W136</f>
        <v/>
      </c>
      <c r="X147" s="28">
        <f>X10*X136</f>
        <v/>
      </c>
      <c r="Y147" s="28">
        <f>Y10*Y136</f>
        <v/>
      </c>
      <c r="Z147" s="28">
        <f>Z10*Z136</f>
        <v/>
      </c>
      <c r="AA147" s="28">
        <f>AA10*AA136</f>
        <v/>
      </c>
      <c r="AB147" s="28">
        <f>AB10*AB136</f>
        <v/>
      </c>
      <c r="AC147" s="28">
        <f>AC10*AC136</f>
        <v/>
      </c>
      <c r="AD147" s="28">
        <f>AD10*AD136</f>
        <v/>
      </c>
      <c r="AF147" s="14" t="n">
        <v>1174</v>
      </c>
      <c r="AG147" s="14" t="n">
        <v>1544</v>
      </c>
      <c r="AH147" s="14" t="n">
        <v>1508</v>
      </c>
      <c r="AI147" s="14" t="n">
        <v>1864</v>
      </c>
      <c r="AJ147" s="14" t="n">
        <v>2843</v>
      </c>
      <c r="AK147" s="28">
        <f>V147+W147+X147+Y147</f>
        <v/>
      </c>
      <c r="AL147" s="28">
        <f>Z147+AA147+AB147+AC147</f>
        <v/>
      </c>
      <c r="AM147" s="28">
        <f>AM10*AM136</f>
        <v/>
      </c>
      <c r="AN147" s="28">
        <f>AN10*AN136</f>
        <v/>
      </c>
      <c r="AO147" s="28">
        <f>AO10*AO136</f>
        <v/>
      </c>
    </row>
    <row r="148">
      <c r="C148" s="10" t="inlineStr">
        <is>
          <t>Deferred Income Taxes</t>
        </is>
      </c>
      <c r="G148" s="14" t="n">
        <v>-443</v>
      </c>
      <c r="H148" s="14" t="n">
        <v>-532</v>
      </c>
      <c r="I148" s="14" t="n">
        <v>-647</v>
      </c>
      <c r="J148" s="14" t="n">
        <v>-1135</v>
      </c>
      <c r="K148" s="14" t="n">
        <v>-746</v>
      </c>
      <c r="L148" s="14" t="n">
        <v>-530</v>
      </c>
      <c r="M148" s="14" t="n">
        <v>-78</v>
      </c>
      <c r="N148" s="14" t="n">
        <v>-1577</v>
      </c>
      <c r="O148" s="14" t="n">
        <v>-1699</v>
      </c>
      <c r="P148" s="14" t="n">
        <v>-603</v>
      </c>
      <c r="Q148" s="14" t="n">
        <v>-598</v>
      </c>
      <c r="R148" s="14" t="n">
        <v>-2177</v>
      </c>
      <c r="S148" s="14" t="n">
        <v>17</v>
      </c>
      <c r="T148" s="14" t="n">
        <v>125</v>
      </c>
      <c r="U148" s="14" t="n">
        <v>611</v>
      </c>
      <c r="V148" s="14" t="n">
        <v>1584</v>
      </c>
      <c r="W148" s="38" t="n">
        <v>0</v>
      </c>
      <c r="X148" s="38" t="n">
        <v>0</v>
      </c>
      <c r="Y148" s="38" t="n">
        <v>0</v>
      </c>
      <c r="Z148" s="38" t="n">
        <v>0</v>
      </c>
      <c r="AA148" s="38" t="n">
        <v>0</v>
      </c>
      <c r="AB148" s="38" t="n">
        <v>0</v>
      </c>
      <c r="AC148" s="38" t="n">
        <v>0</v>
      </c>
      <c r="AD148" s="38" t="n">
        <v>0</v>
      </c>
      <c r="AF148" s="14" t="n">
        <v>-406</v>
      </c>
      <c r="AG148" s="14" t="n">
        <v>-2164</v>
      </c>
      <c r="AH148" s="14" t="n">
        <v>-2489</v>
      </c>
      <c r="AI148" s="14" t="n">
        <v>-4477</v>
      </c>
      <c r="AJ148" s="14" t="n">
        <v>-1424</v>
      </c>
      <c r="AK148" s="28">
        <f>V148+W148+X148+Y148</f>
        <v/>
      </c>
      <c r="AL148" s="28">
        <f>Z148+AA148+AB148+AC148</f>
        <v/>
      </c>
      <c r="AM148" s="38" t="n">
        <v>0</v>
      </c>
      <c r="AN148" s="38" t="n">
        <v>0</v>
      </c>
      <c r="AO148" s="38" t="n">
        <v>0</v>
      </c>
    </row>
    <row r="149">
      <c r="C149" s="10" t="inlineStr">
        <is>
          <t>Other Non-cash (incl. equity sec MTM)</t>
        </is>
      </c>
      <c r="G149" s="14" t="n">
        <v>2</v>
      </c>
      <c r="H149" s="14" t="n">
        <v>-34</v>
      </c>
      <c r="I149" s="14" t="n">
        <v>30</v>
      </c>
      <c r="J149" s="14" t="n">
        <v>-20</v>
      </c>
      <c r="K149" s="14" t="n">
        <v>-127</v>
      </c>
      <c r="L149" s="14" t="n">
        <v>1</v>
      </c>
      <c r="M149" s="14" t="n">
        <v>-370</v>
      </c>
      <c r="N149" s="14" t="n">
        <v>-214</v>
      </c>
      <c r="O149" s="14" t="n">
        <v>-338</v>
      </c>
      <c r="P149" s="14" t="n">
        <v>-115</v>
      </c>
      <c r="Q149" s="14" t="n">
        <v>-865</v>
      </c>
      <c r="R149" s="14" t="n">
        <v>77</v>
      </c>
      <c r="S149" s="14" t="n">
        <v>-2346</v>
      </c>
      <c r="T149" s="14" t="n">
        <v>-1433</v>
      </c>
      <c r="U149" s="14" t="n">
        <v>-5503</v>
      </c>
      <c r="V149" s="14" t="n">
        <v>-16030</v>
      </c>
      <c r="W149" s="38" t="n">
        <v>0</v>
      </c>
      <c r="X149" s="38" t="n">
        <v>0</v>
      </c>
      <c r="Y149" s="38" t="n">
        <v>0</v>
      </c>
      <c r="Z149" s="38" t="n">
        <v>0</v>
      </c>
      <c r="AA149" s="38" t="n">
        <v>0</v>
      </c>
      <c r="AB149" s="38" t="n">
        <v>0</v>
      </c>
      <c r="AC149" s="38" t="n">
        <v>0</v>
      </c>
      <c r="AD149" s="38" t="n">
        <v>0</v>
      </c>
      <c r="AF149" s="14" t="n">
        <v>-53</v>
      </c>
      <c r="AG149" s="14" t="n">
        <v>1391</v>
      </c>
      <c r="AH149" s="14" t="n">
        <v>-516</v>
      </c>
      <c r="AI149" s="14" t="n">
        <v>-1532</v>
      </c>
      <c r="AJ149" s="14" t="n">
        <v>-9205</v>
      </c>
      <c r="AK149" s="28">
        <f>V149+W149+X149+Y149</f>
        <v/>
      </c>
      <c r="AL149" s="28">
        <f>Z149+AA149+AB149+AC149</f>
        <v/>
      </c>
      <c r="AM149" s="38" t="n">
        <v>0</v>
      </c>
      <c r="AN149" s="38" t="n">
        <v>0</v>
      </c>
      <c r="AO149" s="38" t="n">
        <v>0</v>
      </c>
    </row>
    <row r="150">
      <c r="C150" s="10" t="inlineStr">
        <is>
          <t>Change in Accounts Receivable</t>
        </is>
      </c>
      <c r="G150" s="14" t="n">
        <v>120</v>
      </c>
      <c r="H150" s="14" t="n">
        <v>410</v>
      </c>
      <c r="I150" s="14" t="n">
        <v>1080</v>
      </c>
      <c r="J150" s="14" t="n">
        <v>-252</v>
      </c>
      <c r="K150" s="14" t="n">
        <v>-2987</v>
      </c>
      <c r="L150" s="14" t="n">
        <v>-1243</v>
      </c>
      <c r="M150" s="14" t="n">
        <v>-1690</v>
      </c>
      <c r="N150" s="14" t="n">
        <v>-2366</v>
      </c>
      <c r="O150" s="14" t="n">
        <v>-1767</v>
      </c>
      <c r="P150" s="14" t="n">
        <v>-3561</v>
      </c>
      <c r="Q150" s="14" t="n">
        <v>-5369</v>
      </c>
      <c r="R150" s="14" t="n">
        <v>933</v>
      </c>
      <c r="S150" s="14" t="n">
        <v>-5676</v>
      </c>
      <c r="T150" s="14" t="n">
        <v>-5582</v>
      </c>
      <c r="U150" s="14" t="n">
        <v>-5074</v>
      </c>
      <c r="V150" s="14" t="n">
        <v>-2243</v>
      </c>
      <c r="W150" s="28">
        <f>V80-W80</f>
        <v/>
      </c>
      <c r="X150" s="28">
        <f>W80-X80</f>
        <v/>
      </c>
      <c r="Y150" s="28">
        <f>X80-Y80</f>
        <v/>
      </c>
      <c r="Z150" s="28">
        <f>Y80-Z80</f>
        <v/>
      </c>
      <c r="AA150" s="28">
        <f>Z80-AA80</f>
        <v/>
      </c>
      <c r="AB150" s="28">
        <f>AA80-AB80</f>
        <v/>
      </c>
      <c r="AC150" s="28">
        <f>AB80-AC80</f>
        <v/>
      </c>
      <c r="AD150" s="28">
        <f>AC80-AD80</f>
        <v/>
      </c>
      <c r="AF150" s="14" t="n">
        <v>-2215</v>
      </c>
      <c r="AG150" s="14" t="n">
        <v>822</v>
      </c>
      <c r="AH150" s="14" t="n">
        <v>-6172</v>
      </c>
      <c r="AI150" s="14" t="n">
        <v>-13063</v>
      </c>
      <c r="AJ150" s="14" t="n">
        <v>-15399</v>
      </c>
      <c r="AK150" s="28">
        <f>V150+W150+X150+Y150</f>
        <v/>
      </c>
      <c r="AL150" s="28">
        <f>Z150+AA150+AB150+AC150</f>
        <v/>
      </c>
      <c r="AM150" s="28">
        <f>AL80-AM80</f>
        <v/>
      </c>
      <c r="AN150" s="28">
        <f>AM80-AN80</f>
        <v/>
      </c>
      <c r="AO150" s="28">
        <f>AN80-AO80</f>
        <v/>
      </c>
    </row>
    <row r="151">
      <c r="C151" s="10" t="inlineStr">
        <is>
          <t>Change in Inventories</t>
        </is>
      </c>
      <c r="G151" s="14" t="n">
        <v>-725</v>
      </c>
      <c r="H151" s="14" t="n">
        <v>-563</v>
      </c>
      <c r="I151" s="14" t="n">
        <v>-706</v>
      </c>
      <c r="J151" s="14" t="n">
        <v>566</v>
      </c>
      <c r="K151" s="14" t="n">
        <v>295</v>
      </c>
      <c r="L151" s="14" t="n">
        <v>-456</v>
      </c>
      <c r="M151" s="14" t="n">
        <v>-503</v>
      </c>
      <c r="N151" s="14" t="n">
        <v>-577</v>
      </c>
      <c r="O151" s="14" t="n">
        <v>-803</v>
      </c>
      <c r="P151" s="14" t="n">
        <v>-977</v>
      </c>
      <c r="Q151" s="14" t="n">
        <v>-2424</v>
      </c>
      <c r="R151" s="14" t="n">
        <v>-1258</v>
      </c>
      <c r="S151" s="14" t="n">
        <v>-3622</v>
      </c>
      <c r="T151" s="14" t="n">
        <v>-4823</v>
      </c>
      <c r="U151" s="14" t="n">
        <v>-1621</v>
      </c>
      <c r="V151" s="14" t="n">
        <v>-4420</v>
      </c>
      <c r="W151" s="28">
        <f>V81-W81</f>
        <v/>
      </c>
      <c r="X151" s="28">
        <f>W81-X81</f>
        <v/>
      </c>
      <c r="Y151" s="28">
        <f>X81-Y81</f>
        <v/>
      </c>
      <c r="Z151" s="28">
        <f>Y81-Z81</f>
        <v/>
      </c>
      <c r="AA151" s="28">
        <f>Z81-AA81</f>
        <v/>
      </c>
      <c r="AB151" s="28">
        <f>AA81-AB81</f>
        <v/>
      </c>
      <c r="AC151" s="28">
        <f>AB81-AC81</f>
        <v/>
      </c>
      <c r="AD151" s="28">
        <f>AC81-AD81</f>
        <v/>
      </c>
      <c r="AF151" s="14" t="n">
        <v>-774</v>
      </c>
      <c r="AG151" s="14" t="n">
        <v>-2554</v>
      </c>
      <c r="AH151" s="14" t="n">
        <v>-98</v>
      </c>
      <c r="AI151" s="14" t="n">
        <v>-4781</v>
      </c>
      <c r="AJ151" s="14" t="n">
        <v>-11324</v>
      </c>
      <c r="AK151" s="28">
        <f>V151+W151+X151+Y151</f>
        <v/>
      </c>
      <c r="AL151" s="28">
        <f>Z151+AA151+AB151+AC151</f>
        <v/>
      </c>
      <c r="AM151" s="28">
        <f>AL81-AM81</f>
        <v/>
      </c>
      <c r="AN151" s="28">
        <f>AM81-AN81</f>
        <v/>
      </c>
      <c r="AO151" s="28">
        <f>AN81-AO81</f>
        <v/>
      </c>
    </row>
    <row r="152">
      <c r="C152" s="10" t="inlineStr">
        <is>
          <t>Change in Prepaid + Other Assets</t>
        </is>
      </c>
      <c r="G152" s="14" t="n">
        <v>-293</v>
      </c>
      <c r="H152" s="14" t="n">
        <v>247</v>
      </c>
      <c r="I152" s="14" t="n">
        <v>-210</v>
      </c>
      <c r="J152" s="14" t="n">
        <v>-215</v>
      </c>
      <c r="K152" s="14" t="n">
        <v>-377</v>
      </c>
      <c r="L152" s="14" t="n">
        <v>255</v>
      </c>
      <c r="M152" s="14" t="n">
        <v>-1185</v>
      </c>
      <c r="N152" s="14" t="n">
        <v>-726</v>
      </c>
      <c r="O152" s="14" t="n">
        <v>714</v>
      </c>
      <c r="P152" s="14" t="n">
        <v>-714</v>
      </c>
      <c r="Q152" s="14" t="n">
        <v>331</v>
      </c>
      <c r="R152" s="14" t="n">
        <v>560</v>
      </c>
      <c r="S152" s="14" t="n">
        <v>386</v>
      </c>
      <c r="T152" s="14" t="n">
        <v>-89</v>
      </c>
      <c r="U152" s="14" t="n">
        <v>-280</v>
      </c>
      <c r="V152" s="14" t="n">
        <v>-983</v>
      </c>
      <c r="W152" s="28">
        <f>V82-W82</f>
        <v/>
      </c>
      <c r="X152" s="28">
        <f>W82-X82</f>
        <v/>
      </c>
      <c r="Y152" s="28">
        <f>X82-Y82</f>
        <v/>
      </c>
      <c r="Z152" s="28">
        <f>Y82-Z82</f>
        <v/>
      </c>
      <c r="AA152" s="28">
        <f>Z82-AA82</f>
        <v/>
      </c>
      <c r="AB152" s="28">
        <f>AA82-AB82</f>
        <v/>
      </c>
      <c r="AC152" s="28">
        <f>AB82-AC82</f>
        <v/>
      </c>
      <c r="AD152" s="28">
        <f>AC82-AD82</f>
        <v/>
      </c>
      <c r="AF152" s="14" t="n">
        <v>-1715</v>
      </c>
      <c r="AG152" s="14" t="n">
        <v>-1517</v>
      </c>
      <c r="AH152" s="14" t="n">
        <v>-1522</v>
      </c>
      <c r="AI152" s="14" t="n">
        <v>-395</v>
      </c>
      <c r="AJ152" s="14" t="n">
        <v>577</v>
      </c>
      <c r="AK152" s="28">
        <f>V152+W152+X152+Y152</f>
        <v/>
      </c>
      <c r="AL152" s="28">
        <f>Z152+AA152+AB152+AC152</f>
        <v/>
      </c>
      <c r="AM152" s="28">
        <f>AL82-AM82</f>
        <v/>
      </c>
      <c r="AN152" s="28">
        <f>AM82-AN82</f>
        <v/>
      </c>
      <c r="AO152" s="28">
        <f>AN82-AO82</f>
        <v/>
      </c>
    </row>
    <row r="153">
      <c r="C153" s="10" t="inlineStr">
        <is>
          <t>Change in Accounts Payable</t>
        </is>
      </c>
      <c r="G153" s="14" t="n">
        <v>304</v>
      </c>
      <c r="H153" s="14" t="n">
        <v>-917</v>
      </c>
      <c r="I153" s="14" t="n">
        <v>-193</v>
      </c>
      <c r="J153" s="14" t="n">
        <v>11</v>
      </c>
      <c r="K153" s="14" t="n">
        <v>778</v>
      </c>
      <c r="L153" s="14" t="n">
        <v>461</v>
      </c>
      <c r="M153" s="14" t="n">
        <v>281</v>
      </c>
      <c r="N153" s="14" t="n">
        <v>-22</v>
      </c>
      <c r="O153" s="14" t="n">
        <v>823</v>
      </c>
      <c r="P153" s="14" t="n">
        <v>1689</v>
      </c>
      <c r="Q153" s="14" t="n">
        <v>867</v>
      </c>
      <c r="R153" s="14" t="n">
        <v>941</v>
      </c>
      <c r="S153" s="14" t="n">
        <v>1314</v>
      </c>
      <c r="T153" s="14" t="n">
        <v>-223</v>
      </c>
      <c r="U153" s="14" t="n">
        <v>1064</v>
      </c>
      <c r="V153" s="14" t="n">
        <v>2210</v>
      </c>
      <c r="W153" s="28">
        <f>W95-V95</f>
        <v/>
      </c>
      <c r="X153" s="28">
        <f>X95-W95</f>
        <v/>
      </c>
      <c r="Y153" s="28">
        <f>Y95-X95</f>
        <v/>
      </c>
      <c r="Z153" s="28">
        <f>Z95-Y95</f>
        <v/>
      </c>
      <c r="AA153" s="28">
        <f>AA95-Z95</f>
        <v/>
      </c>
      <c r="AB153" s="28">
        <f>AB95-AA95</f>
        <v/>
      </c>
      <c r="AC153" s="28">
        <f>AC95-AB95</f>
        <v/>
      </c>
      <c r="AD153" s="28">
        <f>AD95-AC95</f>
        <v/>
      </c>
      <c r="AF153" s="14" t="n">
        <v>568</v>
      </c>
      <c r="AG153" s="14" t="n">
        <v>-551</v>
      </c>
      <c r="AH153" s="14" t="n">
        <v>1531</v>
      </c>
      <c r="AI153" s="14" t="n">
        <v>3357</v>
      </c>
      <c r="AJ153" s="14" t="n">
        <v>3096</v>
      </c>
      <c r="AK153" s="28">
        <f>V153+W153+X153+Y153</f>
        <v/>
      </c>
      <c r="AL153" s="28">
        <f>Z153+AA153+AB153+AC153</f>
        <v/>
      </c>
      <c r="AM153" s="28">
        <f>AM95-AL95</f>
        <v/>
      </c>
      <c r="AN153" s="28">
        <f>AN95-AM95</f>
        <v/>
      </c>
      <c r="AO153" s="28">
        <f>AO95-AN95</f>
        <v/>
      </c>
    </row>
    <row r="154">
      <c r="C154" s="10" t="inlineStr">
        <is>
          <t>Change in Accrued + Other Liab</t>
        </is>
      </c>
      <c r="G154" s="14" t="n">
        <v>633</v>
      </c>
      <c r="H154" s="14" t="n">
        <v>-92</v>
      </c>
      <c r="I154" s="14" t="n">
        <v>166</v>
      </c>
      <c r="J154" s="14" t="n">
        <v>689</v>
      </c>
      <c r="K154" s="14" t="n">
        <v>1986</v>
      </c>
      <c r="L154" s="14" t="n">
        <v>-1722</v>
      </c>
      <c r="M154" s="14" t="n">
        <v>1072</v>
      </c>
      <c r="N154" s="14" t="n">
        <v>4202</v>
      </c>
      <c r="O154" s="14" t="n">
        <v>-888</v>
      </c>
      <c r="P154" s="14" t="n">
        <v>604</v>
      </c>
      <c r="Q154" s="14" t="n">
        <v>360</v>
      </c>
      <c r="R154" s="14" t="n">
        <v>7128</v>
      </c>
      <c r="S154" s="14" t="n">
        <v>-4053</v>
      </c>
      <c r="T154" s="14" t="n">
        <v>1129</v>
      </c>
      <c r="U154" s="14" t="n">
        <v>1053</v>
      </c>
      <c r="V154" s="14" t="n">
        <v>7763</v>
      </c>
      <c r="W154" s="28">
        <f>W96-V96</f>
        <v/>
      </c>
      <c r="X154" s="28">
        <f>X96-W96</f>
        <v/>
      </c>
      <c r="Y154" s="28">
        <f>Y96-X96</f>
        <v/>
      </c>
      <c r="Z154" s="28">
        <f>Z96-Y96</f>
        <v/>
      </c>
      <c r="AA154" s="28">
        <f>AA96-Z96</f>
        <v/>
      </c>
      <c r="AB154" s="28">
        <f>AB96-AA96</f>
        <v/>
      </c>
      <c r="AC154" s="28">
        <f>AC96-AB96</f>
        <v/>
      </c>
      <c r="AD154" s="28">
        <f>AD96-AC96</f>
        <v/>
      </c>
      <c r="AF154" s="14" t="n">
        <v>581</v>
      </c>
      <c r="AG154" s="14" t="n">
        <v>1341</v>
      </c>
      <c r="AH154" s="14" t="n">
        <v>2025</v>
      </c>
      <c r="AI154" s="14" t="n">
        <v>4278</v>
      </c>
      <c r="AJ154" s="14" t="n">
        <v>5257</v>
      </c>
      <c r="AK154" s="28">
        <f>V154+W154+X154+Y154</f>
        <v/>
      </c>
      <c r="AL154" s="28">
        <f>Z154+AA154+AB154+AC154</f>
        <v/>
      </c>
      <c r="AM154" s="28">
        <f>AM96-AL96</f>
        <v/>
      </c>
      <c r="AN154" s="28">
        <f>AN96-AM96</f>
        <v/>
      </c>
      <c r="AO154" s="28">
        <f>AO96-AN96</f>
        <v/>
      </c>
    </row>
    <row r="155">
      <c r="C155" s="10" t="inlineStr">
        <is>
          <t>Change in Other Operating</t>
        </is>
      </c>
      <c r="G155" s="14" t="n">
        <v>-10</v>
      </c>
      <c r="H155" s="14" t="n">
        <v>42</v>
      </c>
      <c r="I155" s="14" t="n">
        <v>150</v>
      </c>
      <c r="J155" s="14" t="n">
        <v>105</v>
      </c>
      <c r="K155" s="14" t="n">
        <v>131</v>
      </c>
      <c r="L155" s="14" t="n">
        <v>-28</v>
      </c>
      <c r="M155" s="14" t="n">
        <v>306</v>
      </c>
      <c r="N155" s="14" t="n">
        <v>323</v>
      </c>
      <c r="O155" s="14" t="n">
        <v>261</v>
      </c>
      <c r="P155" s="14" t="n">
        <v>265</v>
      </c>
      <c r="Q155" s="14" t="n">
        <v>372</v>
      </c>
      <c r="R155" s="14" t="n">
        <v>350</v>
      </c>
      <c r="S155" s="14" t="n">
        <v>629</v>
      </c>
      <c r="T155" s="14" t="n">
        <v>332</v>
      </c>
      <c r="U155" s="14" t="n">
        <v>533</v>
      </c>
      <c r="V155" s="14" t="n">
        <v>1217</v>
      </c>
      <c r="W155" s="38" t="n">
        <v>0</v>
      </c>
      <c r="X155" s="38" t="n">
        <v>0</v>
      </c>
      <c r="Y155" s="38" t="n">
        <v>0</v>
      </c>
      <c r="Z155" s="38" t="n">
        <v>0</v>
      </c>
      <c r="AA155" s="38" t="n">
        <v>0</v>
      </c>
      <c r="AB155" s="38" t="n">
        <v>0</v>
      </c>
      <c r="AC155" s="38" t="n">
        <v>0</v>
      </c>
      <c r="AD155" s="38" t="n">
        <v>0</v>
      </c>
      <c r="AF155" s="14" t="n">
        <v>192</v>
      </c>
      <c r="AG155" s="14" t="n">
        <v>252</v>
      </c>
      <c r="AH155" s="14" t="n">
        <v>514</v>
      </c>
      <c r="AI155" s="14" t="n">
        <v>1221</v>
      </c>
      <c r="AJ155" s="14" t="n">
        <v>1844</v>
      </c>
      <c r="AK155" s="28">
        <f>V155+W155+X155+Y155</f>
        <v/>
      </c>
      <c r="AL155" s="28">
        <f>Z155+AA155+AB155+AC155</f>
        <v/>
      </c>
      <c r="AM155" s="38" t="n">
        <v>0</v>
      </c>
      <c r="AN155" s="38" t="n">
        <v>0</v>
      </c>
      <c r="AO155" s="38" t="n">
        <v>0</v>
      </c>
    </row>
    <row r="156">
      <c r="B156" s="6" t="inlineStr">
        <is>
          <t>Cash Flow from Operating Activities</t>
        </is>
      </c>
      <c r="G156" s="12">
        <f>G145+G146+G147+G148+G149+G150+G151+G152+G153+G154+G155</f>
        <v/>
      </c>
      <c r="H156" s="12">
        <f>H145+H146+H147+H148+H149+H150+H151+H152+H153+H154+H155</f>
        <v/>
      </c>
      <c r="I156" s="12">
        <f>I145+I146+I147+I148+I149+I150+I151+I152+I153+I154+I155</f>
        <v/>
      </c>
      <c r="J156" s="12">
        <f>J145+J146+J147+J148+J149+J150+J151+J152+J153+J154+J155</f>
        <v/>
      </c>
      <c r="K156" s="12">
        <f>K145+K146+K147+K148+K149+K150+K151+K152+K153+K154+K155</f>
        <v/>
      </c>
      <c r="L156" s="12">
        <f>L145+L146+L147+L148+L149+L150+L151+L152+L153+L154+L155</f>
        <v/>
      </c>
      <c r="M156" s="12">
        <f>M145+M146+M147+M148+M149+M150+M151+M152+M153+M154+M155</f>
        <v/>
      </c>
      <c r="N156" s="12">
        <f>N145+N146+N147+N148+N149+N150+N151+N152+N153+N154+N155</f>
        <v/>
      </c>
      <c r="O156" s="12">
        <f>O145+O146+O147+O148+O149+O150+O151+O152+O153+O154+O155</f>
        <v/>
      </c>
      <c r="P156" s="12">
        <f>P145+P146+P147+P148+P149+P150+P151+P152+P153+P154+P155</f>
        <v/>
      </c>
      <c r="Q156" s="12">
        <f>Q145+Q146+Q147+Q148+Q149+Q150+Q151+Q152+Q153+Q154+Q155</f>
        <v/>
      </c>
      <c r="R156" s="12">
        <f>R145+R146+R147+R148+R149+R150+R151+R152+R153+R154+R155</f>
        <v/>
      </c>
      <c r="S156" s="12">
        <f>S145+S146+S147+S148+S149+S150+S151+S152+S153+S154+S155</f>
        <v/>
      </c>
      <c r="T156" s="12">
        <f>T145+T146+T147+T148+T149+T150+T151+T152+T153+T154+T155</f>
        <v/>
      </c>
      <c r="U156" s="12">
        <f>U145+U146+U147+U148+U149+U150+U151+U152+U153+U154+U155</f>
        <v/>
      </c>
      <c r="V156" s="12">
        <f>V145+V146+V147+V148+V149+V150+V151+V152+V153+V154+V155</f>
        <v/>
      </c>
      <c r="W156" s="12">
        <f>W145+W146+W147+W148+W149+W150+W151+W152+W153+W154+W155</f>
        <v/>
      </c>
      <c r="X156" s="12">
        <f>X145+X146+X147+X148+X149+X150+X151+X152+X153+X154+X155</f>
        <v/>
      </c>
      <c r="Y156" s="12">
        <f>Y145+Y146+Y147+Y148+Y149+Y150+Y151+Y152+Y153+Y154+Y155</f>
        <v/>
      </c>
      <c r="Z156" s="12">
        <f>Z145+Z146+Z147+Z148+Z149+Z150+Z151+Z152+Z153+Z154+Z155</f>
        <v/>
      </c>
      <c r="AA156" s="12">
        <f>AA145+AA146+AA147+AA148+AA149+AA150+AA151+AA152+AA153+AA154+AA155</f>
        <v/>
      </c>
      <c r="AB156" s="12">
        <f>AB145+AB146+AB147+AB148+AB149+AB150+AB151+AB152+AB153+AB154+AB155</f>
        <v/>
      </c>
      <c r="AC156" s="12">
        <f>AC145+AC146+AC147+AC148+AC149+AC150+AC151+AC152+AC153+AC154+AC155</f>
        <v/>
      </c>
      <c r="AD156" s="12">
        <f>AD145+AD146+AD147+AD148+AD149+AD150+AD151+AD152+AD153+AD154+AD155</f>
        <v/>
      </c>
      <c r="AF156" s="12">
        <f>AF145+AF146+AF147+AF148+AF149+AF150+AF151+AF152+AF153+AF154+AF155</f>
        <v/>
      </c>
      <c r="AG156" s="12">
        <f>AG145+AG146+AG147+AG148+AG149+AG150+AG151+AG152+AG153+AG154+AG155</f>
        <v/>
      </c>
      <c r="AH156" s="12">
        <f>AH145+AH146+AH147+AH148+AH149+AH150+AH151+AH152+AH153+AH154+AH155</f>
        <v/>
      </c>
      <c r="AI156" s="12">
        <f>AI145+AI146+AI147+AI148+AI149+AI150+AI151+AI152+AI153+AI154+AI155</f>
        <v/>
      </c>
      <c r="AJ156" s="12">
        <f>AJ145+AJ146+AJ147+AJ148+AJ149+AJ150+AJ151+AJ152+AJ153+AJ154+AJ155</f>
        <v/>
      </c>
      <c r="AK156" s="25">
        <f>V156+W156+X156+Y156</f>
        <v/>
      </c>
      <c r="AL156" s="25">
        <f>Z156+AA156+AB156+AC156</f>
        <v/>
      </c>
      <c r="AM156" s="12">
        <f>AM145+AM146+AM147+AM148+AM149+AM150+AM151+AM152+AM153+AM154+AM155</f>
        <v/>
      </c>
      <c r="AN156" s="12">
        <f>AN145+AN146+AN147+AN148+AN149+AN150+AN151+AN152+AN153+AN154+AN155</f>
        <v/>
      </c>
      <c r="AO156" s="12">
        <f>AO145+AO146+AO147+AO148+AO149+AO150+AO151+AO152+AO153+AO154+AO155</f>
        <v/>
      </c>
    </row>
    <row r="157">
      <c r="D157" s="3" t="inlineStr">
        <is>
          <t>Recon: CFO</t>
        </is>
      </c>
      <c r="G157" s="26">
        <f>IF(_reported!G22="","",G156-_reported!G22)</f>
        <v/>
      </c>
      <c r="H157" s="26">
        <f>IF(_reported!H22="","",H156-_reported!H22)</f>
        <v/>
      </c>
      <c r="I157" s="26">
        <f>IF(_reported!I22="","",I156-_reported!I22)</f>
        <v/>
      </c>
      <c r="J157" s="26">
        <f>IF(_reported!J22="","",J156-_reported!J22)</f>
        <v/>
      </c>
      <c r="K157" s="26">
        <f>IF(_reported!K22="","",K156-_reported!K22)</f>
        <v/>
      </c>
      <c r="L157" s="26">
        <f>IF(_reported!L22="","",L156-_reported!L22)</f>
        <v/>
      </c>
      <c r="M157" s="26">
        <f>IF(_reported!M22="","",M156-_reported!M22)</f>
        <v/>
      </c>
      <c r="N157" s="26">
        <f>IF(_reported!N22="","",N156-_reported!N22)</f>
        <v/>
      </c>
      <c r="O157" s="26">
        <f>IF(_reported!O22="","",O156-_reported!O22)</f>
        <v/>
      </c>
      <c r="P157" s="26">
        <f>IF(_reported!P22="","",P156-_reported!P22)</f>
        <v/>
      </c>
      <c r="Q157" s="26">
        <f>IF(_reported!Q22="","",Q156-_reported!Q22)</f>
        <v/>
      </c>
      <c r="R157" s="26">
        <f>IF(_reported!R22="","",R156-_reported!R22)</f>
        <v/>
      </c>
      <c r="S157" s="26">
        <f>IF(_reported!S22="","",S156-_reported!S22)</f>
        <v/>
      </c>
      <c r="T157" s="26">
        <f>IF(_reported!T22="","",T156-_reported!T22)</f>
        <v/>
      </c>
      <c r="U157" s="26">
        <f>IF(_reported!U22="","",U156-_reported!U22)</f>
        <v/>
      </c>
      <c r="V157" s="26">
        <f>IF(_reported!V22="","",V156-_reported!V22)</f>
        <v/>
      </c>
      <c r="W157" s="26">
        <f>IF(_reported!W22="","",W156-_reported!W22)</f>
        <v/>
      </c>
      <c r="X157" s="26">
        <f>IF(_reported!X22="","",X156-_reported!X22)</f>
        <v/>
      </c>
      <c r="Y157" s="26">
        <f>IF(_reported!Y22="","",Y156-_reported!Y22)</f>
        <v/>
      </c>
      <c r="Z157" s="26">
        <f>IF(_reported!Z22="","",Z156-_reported!Z22)</f>
        <v/>
      </c>
      <c r="AA157" s="26">
        <f>IF(_reported!AA22="","",AA156-_reported!AA22)</f>
        <v/>
      </c>
      <c r="AB157" s="26">
        <f>IF(_reported!AB22="","",AB156-_reported!AB22)</f>
        <v/>
      </c>
      <c r="AC157" s="26">
        <f>IF(_reported!AC22="","",AC156-_reported!AC22)</f>
        <v/>
      </c>
      <c r="AD157" s="26">
        <f>IF(_reported!AD22="","",AD156-_reported!AD22)</f>
        <v/>
      </c>
      <c r="AF157" s="26">
        <f>IF(_reported!AF22="","",AF156-_reported!AF22)</f>
        <v/>
      </c>
      <c r="AG157" s="26">
        <f>IF(_reported!AG22="","",AG156-_reported!AG22)</f>
        <v/>
      </c>
      <c r="AH157" s="26">
        <f>IF(_reported!AH22="","",AH156-_reported!AH22)</f>
        <v/>
      </c>
      <c r="AI157" s="26">
        <f>IF(_reported!AI22="","",AI156-_reported!AI22)</f>
        <v/>
      </c>
      <c r="AJ157" s="26">
        <f>IF(_reported!AJ22="","",AJ156-_reported!AJ22)</f>
        <v/>
      </c>
      <c r="AK157" s="26">
        <f>IF(_reported!AK22="","",AK156-_reported!AK22)</f>
        <v/>
      </c>
      <c r="AL157" s="26">
        <f>IF(_reported!AL22="","",AL156-_reported!AL22)</f>
        <v/>
      </c>
      <c r="AM157" s="26">
        <f>IF(_reported!AM22="","",AM156-_reported!AM22)</f>
        <v/>
      </c>
      <c r="AN157" s="26">
        <f>IF(_reported!AN22="","",AN156-_reported!AN22)</f>
        <v/>
      </c>
      <c r="AO157" s="26">
        <f>IF(_reported!AO22="","",AO156-_reported!AO22)</f>
        <v/>
      </c>
    </row>
    <row r="158"/>
    <row r="159">
      <c r="C159" s="10" t="inlineStr">
        <is>
          <t>Capital Expenditures</t>
        </is>
      </c>
      <c r="G159" s="11" t="n">
        <v>-433</v>
      </c>
      <c r="H159" s="11" t="n">
        <v>-530</v>
      </c>
      <c r="I159" s="11" t="n">
        <v>-509</v>
      </c>
      <c r="J159" s="11" t="n">
        <v>-248</v>
      </c>
      <c r="K159" s="11" t="n">
        <v>-289</v>
      </c>
      <c r="L159" s="11" t="n">
        <v>-278</v>
      </c>
      <c r="M159" s="11" t="n">
        <v>-254</v>
      </c>
      <c r="N159" s="11" t="n">
        <v>-369</v>
      </c>
      <c r="O159" s="11" t="n">
        <v>-977</v>
      </c>
      <c r="P159" s="11" t="n">
        <v>-813</v>
      </c>
      <c r="Q159" s="11" t="n">
        <v>-1077</v>
      </c>
      <c r="R159" s="11" t="n">
        <v>-1227</v>
      </c>
      <c r="S159" s="11" t="n">
        <v>-1895</v>
      </c>
      <c r="T159" s="11" t="n">
        <v>-1636</v>
      </c>
      <c r="U159" s="11" t="n">
        <v>-1284</v>
      </c>
      <c r="V159" s="11" t="n">
        <v>-1757</v>
      </c>
      <c r="W159" s="27">
        <f>-W10*W137</f>
        <v/>
      </c>
      <c r="X159" s="27">
        <f>-X10*X137</f>
        <v/>
      </c>
      <c r="Y159" s="27">
        <f>-Y10*Y137</f>
        <v/>
      </c>
      <c r="Z159" s="27">
        <f>-Z10*Z137</f>
        <v/>
      </c>
      <c r="AA159" s="27">
        <f>-AA10*AA137</f>
        <v/>
      </c>
      <c r="AB159" s="27">
        <f>-AB10*AB137</f>
        <v/>
      </c>
      <c r="AC159" s="27">
        <f>-AC10*AC137</f>
        <v/>
      </c>
      <c r="AD159" s="27">
        <f>-AD10*AD137</f>
        <v/>
      </c>
      <c r="AF159" s="11" t="n">
        <v>-976</v>
      </c>
      <c r="AG159" s="11" t="n">
        <v>-1833</v>
      </c>
      <c r="AH159" s="11" t="n">
        <v>-1069</v>
      </c>
      <c r="AI159" s="11" t="n">
        <v>-3236</v>
      </c>
      <c r="AJ159" s="11" t="n">
        <v>-6042</v>
      </c>
      <c r="AK159" s="27">
        <f>V159+W159+X159+Y159</f>
        <v/>
      </c>
      <c r="AL159" s="27">
        <f>Z159+AA159+AB159+AC159</f>
        <v/>
      </c>
      <c r="AM159" s="27">
        <f>-AM10*AM137</f>
        <v/>
      </c>
      <c r="AN159" s="27">
        <f>-AN10*AN137</f>
        <v/>
      </c>
      <c r="AO159" s="27">
        <f>-AO10*AO137</f>
        <v/>
      </c>
    </row>
    <row r="160">
      <c r="C160" s="10" t="inlineStr">
        <is>
          <t>Purchases of Marketable Securities</t>
        </is>
      </c>
      <c r="G160" s="14" t="n">
        <v>-3644</v>
      </c>
      <c r="H160" s="14" t="n">
        <v>-2188</v>
      </c>
      <c r="I160" s="14" t="n">
        <v>-2133</v>
      </c>
      <c r="J160" s="14" t="n">
        <v>-2801</v>
      </c>
      <c r="K160" s="14" t="n">
        <v>-2542</v>
      </c>
      <c r="L160" s="14" t="n">
        <v>-5345</v>
      </c>
      <c r="M160" s="14" t="n">
        <v>-7523</v>
      </c>
      <c r="N160" s="14" t="n">
        <v>-9303</v>
      </c>
      <c r="O160" s="14" t="n">
        <v>-5744</v>
      </c>
      <c r="P160" s="14" t="n">
        <v>-4518</v>
      </c>
      <c r="Q160" s="14" t="n">
        <v>-7010</v>
      </c>
      <c r="R160" s="14" t="n">
        <v>-6546</v>
      </c>
      <c r="S160" s="14" t="n">
        <v>-7812</v>
      </c>
      <c r="T160" s="14" t="n">
        <v>-5718</v>
      </c>
      <c r="U160" s="14" t="n">
        <v>-20540</v>
      </c>
      <c r="V160" s="14" t="n">
        <v>-8000</v>
      </c>
      <c r="W160" s="38" t="n">
        <v>0</v>
      </c>
      <c r="X160" s="38" t="n">
        <v>0</v>
      </c>
      <c r="Y160" s="38" t="n">
        <v>0</v>
      </c>
      <c r="Z160" s="38" t="n">
        <v>0</v>
      </c>
      <c r="AA160" s="38" t="n">
        <v>0</v>
      </c>
      <c r="AB160" s="38" t="n">
        <v>0</v>
      </c>
      <c r="AC160" s="38" t="n">
        <v>0</v>
      </c>
      <c r="AD160" s="38" t="n">
        <v>0</v>
      </c>
      <c r="AF160" s="14" t="n">
        <v>-24787</v>
      </c>
      <c r="AG160" s="14" t="n">
        <v>-11897</v>
      </c>
      <c r="AH160" s="14" t="n">
        <v>-18211</v>
      </c>
      <c r="AI160" s="14" t="n">
        <v>-26575</v>
      </c>
      <c r="AJ160" s="14" t="n">
        <v>-40616</v>
      </c>
      <c r="AK160" s="28">
        <f>V160+W160+X160+Y160</f>
        <v/>
      </c>
      <c r="AL160" s="28">
        <f>Z160+AA160+AB160+AC160</f>
        <v/>
      </c>
      <c r="AM160" s="38" t="n">
        <v>0</v>
      </c>
      <c r="AN160" s="38" t="n">
        <v>0</v>
      </c>
      <c r="AO160" s="38" t="n">
        <v>0</v>
      </c>
    </row>
    <row r="161">
      <c r="C161" s="10" t="inlineStr">
        <is>
          <t>Proceeds from Marketable Securities</t>
        </is>
      </c>
      <c r="G161" s="14" t="n">
        <v>5738</v>
      </c>
      <c r="H161" s="14" t="n">
        <v>5884</v>
      </c>
      <c r="I161" s="14" t="n">
        <v>2633</v>
      </c>
      <c r="J161" s="14" t="n">
        <v>2512</v>
      </c>
      <c r="K161" s="14" t="n">
        <v>2599</v>
      </c>
      <c r="L161" s="14" t="n">
        <v>2890</v>
      </c>
      <c r="M161" s="14" t="n">
        <v>1781</v>
      </c>
      <c r="N161" s="14" t="n">
        <v>4153</v>
      </c>
      <c r="O161" s="14" t="n">
        <v>4214</v>
      </c>
      <c r="P161" s="14" t="n">
        <v>1607</v>
      </c>
      <c r="Q161" s="14" t="n">
        <v>1887</v>
      </c>
      <c r="R161" s="14" t="n">
        <v>3589</v>
      </c>
      <c r="S161" s="14" t="n">
        <v>3220</v>
      </c>
      <c r="T161" s="14" t="n">
        <v>2730</v>
      </c>
      <c r="U161" s="14" t="n">
        <v>16928</v>
      </c>
      <c r="V161" s="14" t="n">
        <v>1997</v>
      </c>
      <c r="W161" s="38" t="n">
        <v>0</v>
      </c>
      <c r="X161" s="38" t="n">
        <v>0</v>
      </c>
      <c r="Y161" s="38" t="n">
        <v>0</v>
      </c>
      <c r="Z161" s="38" t="n">
        <v>0</v>
      </c>
      <c r="AA161" s="38" t="n">
        <v>0</v>
      </c>
      <c r="AB161" s="38" t="n">
        <v>0</v>
      </c>
      <c r="AC161" s="38" t="n">
        <v>0</v>
      </c>
      <c r="AD161" s="38" t="n">
        <v>0</v>
      </c>
      <c r="AF161" s="14" t="n">
        <v>16220</v>
      </c>
      <c r="AG161" s="14" t="n">
        <v>21231</v>
      </c>
      <c r="AH161" s="14" t="n">
        <v>9782</v>
      </c>
      <c r="AI161" s="14" t="n">
        <v>11861</v>
      </c>
      <c r="AJ161" s="14" t="n">
        <v>26467</v>
      </c>
      <c r="AK161" s="28">
        <f>V161+W161+X161+Y161</f>
        <v/>
      </c>
      <c r="AL161" s="28">
        <f>Z161+AA161+AB161+AC161</f>
        <v/>
      </c>
      <c r="AM161" s="38" t="n">
        <v>0</v>
      </c>
      <c r="AN161" s="38" t="n">
        <v>0</v>
      </c>
      <c r="AO161" s="38" t="n">
        <v>0</v>
      </c>
    </row>
    <row r="162">
      <c r="C162" s="10" t="inlineStr">
        <is>
          <t>Acquisitions, Net of Cash</t>
        </is>
      </c>
      <c r="G162" s="14" t="n">
        <v>-13</v>
      </c>
      <c r="H162" s="14" t="n">
        <v>0</v>
      </c>
      <c r="I162" s="14" t="n">
        <v>0</v>
      </c>
      <c r="J162" s="14" t="n">
        <v>-83</v>
      </c>
      <c r="K162" s="14" t="n">
        <v>0</v>
      </c>
      <c r="L162" s="14" t="n">
        <v>0</v>
      </c>
      <c r="M162" s="14" t="n">
        <v>0</v>
      </c>
      <c r="N162" s="14" t="n">
        <v>-39</v>
      </c>
      <c r="O162" s="14" t="n">
        <v>-278</v>
      </c>
      <c r="P162" s="14" t="n">
        <v>-148</v>
      </c>
      <c r="Q162" s="14" t="n">
        <v>-542</v>
      </c>
      <c r="R162" s="14" t="n">
        <v>-383</v>
      </c>
      <c r="S162" s="14" t="n">
        <v>-294</v>
      </c>
      <c r="T162" s="14" t="n">
        <v>-693</v>
      </c>
      <c r="U162" s="14" t="n">
        <v>-165</v>
      </c>
      <c r="V162" s="14" t="n">
        <v>-87</v>
      </c>
      <c r="W162" s="38" t="n">
        <v>0</v>
      </c>
      <c r="X162" s="38" t="n">
        <v>0</v>
      </c>
      <c r="Y162" s="38" t="n">
        <v>0</v>
      </c>
      <c r="Z162" s="38" t="n">
        <v>0</v>
      </c>
      <c r="AA162" s="38" t="n">
        <v>0</v>
      </c>
      <c r="AB162" s="38" t="n">
        <v>0</v>
      </c>
      <c r="AC162" s="38" t="n">
        <v>0</v>
      </c>
      <c r="AD162" s="38" t="n">
        <v>0</v>
      </c>
      <c r="AF162" s="14" t="n">
        <v>-263</v>
      </c>
      <c r="AG162" s="14" t="n">
        <v>-49</v>
      </c>
      <c r="AH162" s="14" t="n">
        <v>-83</v>
      </c>
      <c r="AI162" s="14" t="n">
        <v>-1007</v>
      </c>
      <c r="AJ162" s="14" t="n">
        <v>-1535</v>
      </c>
      <c r="AK162" s="28">
        <f>V162+W162+X162+Y162</f>
        <v/>
      </c>
      <c r="AL162" s="28">
        <f>Z162+AA162+AB162+AC162</f>
        <v/>
      </c>
      <c r="AM162" s="38" t="n">
        <v>0</v>
      </c>
      <c r="AN162" s="38" t="n">
        <v>0</v>
      </c>
      <c r="AO162" s="38" t="n">
        <v>0</v>
      </c>
    </row>
    <row r="163">
      <c r="C163" s="10" t="inlineStr">
        <is>
          <t>Other Investing (incl. strategic equity invest, Groq)</t>
        </is>
      </c>
      <c r="G163" s="14" t="n">
        <v>-30</v>
      </c>
      <c r="H163" s="14" t="n">
        <v>-18</v>
      </c>
      <c r="I163" s="14" t="n">
        <v>6</v>
      </c>
      <c r="J163" s="14" t="n">
        <v>-221</v>
      </c>
      <c r="K163" s="14" t="n">
        <v>-214</v>
      </c>
      <c r="L163" s="14" t="n">
        <v>-437</v>
      </c>
      <c r="M163" s="14" t="n">
        <v>-113</v>
      </c>
      <c r="N163" s="14" t="n">
        <v>-135</v>
      </c>
      <c r="O163" s="14" t="n">
        <v>-399</v>
      </c>
      <c r="P163" s="14" t="n">
        <v>-474</v>
      </c>
      <c r="Q163" s="14" t="n">
        <v>-456</v>
      </c>
      <c r="R163" s="14" t="n">
        <v>-649</v>
      </c>
      <c r="S163" s="14" t="n">
        <v>-346</v>
      </c>
      <c r="T163" s="14" t="n">
        <v>-3707</v>
      </c>
      <c r="U163" s="14" t="n">
        <v>-25800</v>
      </c>
      <c r="V163" s="14" t="n">
        <v>-18582</v>
      </c>
      <c r="W163" s="38" t="n">
        <v>0</v>
      </c>
      <c r="X163" s="38" t="n">
        <v>0</v>
      </c>
      <c r="Y163" s="38" t="n">
        <v>0</v>
      </c>
      <c r="Z163" s="38" t="n">
        <v>0</v>
      </c>
      <c r="AA163" s="38" t="n">
        <v>0</v>
      </c>
      <c r="AB163" s="38" t="n">
        <v>0</v>
      </c>
      <c r="AC163" s="38" t="n">
        <v>0</v>
      </c>
      <c r="AD163" s="38" t="n">
        <v>0</v>
      </c>
      <c r="AF163" s="14" t="n">
        <v>-24</v>
      </c>
      <c r="AG163" s="14" t="n">
        <v>-77</v>
      </c>
      <c r="AH163" s="14" t="n">
        <v>-985</v>
      </c>
      <c r="AI163" s="14" t="n">
        <v>-1464</v>
      </c>
      <c r="AJ163" s="14" t="n">
        <v>-30502</v>
      </c>
      <c r="AK163" s="28">
        <f>V163+W163+X163+Y163</f>
        <v/>
      </c>
      <c r="AL163" s="28">
        <f>Z163+AA163+AB163+AC163</f>
        <v/>
      </c>
      <c r="AM163" s="38" t="n">
        <v>0</v>
      </c>
      <c r="AN163" s="38" t="n">
        <v>0</v>
      </c>
      <c r="AO163" s="38" t="n">
        <v>0</v>
      </c>
    </row>
    <row r="164">
      <c r="B164" s="6" t="inlineStr">
        <is>
          <t>Cash Flow from Investing Activities</t>
        </is>
      </c>
      <c r="G164" s="12">
        <f>G159+G160+G161+G162+G163</f>
        <v/>
      </c>
      <c r="H164" s="12">
        <f>H159+H160+H161+H162+H163</f>
        <v/>
      </c>
      <c r="I164" s="12">
        <f>I159+I160+I161+I162+I163</f>
        <v/>
      </c>
      <c r="J164" s="12">
        <f>J159+J160+J161+J162+J163</f>
        <v/>
      </c>
      <c r="K164" s="12">
        <f>K159+K160+K161+K162+K163</f>
        <v/>
      </c>
      <c r="L164" s="12">
        <f>L159+L160+L161+L162+L163</f>
        <v/>
      </c>
      <c r="M164" s="12">
        <f>M159+M160+M161+M162+M163</f>
        <v/>
      </c>
      <c r="N164" s="12">
        <f>N159+N160+N161+N162+N163</f>
        <v/>
      </c>
      <c r="O164" s="12">
        <f>O159+O160+O161+O162+O163</f>
        <v/>
      </c>
      <c r="P164" s="12">
        <f>P159+P160+P161+P162+P163</f>
        <v/>
      </c>
      <c r="Q164" s="12">
        <f>Q159+Q160+Q161+Q162+Q163</f>
        <v/>
      </c>
      <c r="R164" s="12">
        <f>R159+R160+R161+R162+R163</f>
        <v/>
      </c>
      <c r="S164" s="12">
        <f>S159+S160+S161+S162+S163</f>
        <v/>
      </c>
      <c r="T164" s="12">
        <f>T159+T160+T161+T162+T163</f>
        <v/>
      </c>
      <c r="U164" s="12">
        <f>U159+U160+U161+U162+U163</f>
        <v/>
      </c>
      <c r="V164" s="12">
        <f>V159+V160+V161+V162+V163</f>
        <v/>
      </c>
      <c r="W164" s="12">
        <f>W159+W160+W161+W162+W163</f>
        <v/>
      </c>
      <c r="X164" s="12">
        <f>X159+X160+X161+X162+X163</f>
        <v/>
      </c>
      <c r="Y164" s="12">
        <f>Y159+Y160+Y161+Y162+Y163</f>
        <v/>
      </c>
      <c r="Z164" s="12">
        <f>Z159+Z160+Z161+Z162+Z163</f>
        <v/>
      </c>
      <c r="AA164" s="12">
        <f>AA159+AA160+AA161+AA162+AA163</f>
        <v/>
      </c>
      <c r="AB164" s="12">
        <f>AB159+AB160+AB161+AB162+AB163</f>
        <v/>
      </c>
      <c r="AC164" s="12">
        <f>AC159+AC160+AC161+AC162+AC163</f>
        <v/>
      </c>
      <c r="AD164" s="12">
        <f>AD159+AD160+AD161+AD162+AD163</f>
        <v/>
      </c>
      <c r="AF164" s="12">
        <f>AF159+AF160+AF161+AF162+AF163</f>
        <v/>
      </c>
      <c r="AG164" s="12">
        <f>AG159+AG160+AG161+AG162+AG163</f>
        <v/>
      </c>
      <c r="AH164" s="12">
        <f>AH159+AH160+AH161+AH162+AH163</f>
        <v/>
      </c>
      <c r="AI164" s="12">
        <f>AI159+AI160+AI161+AI162+AI163</f>
        <v/>
      </c>
      <c r="AJ164" s="12">
        <f>AJ159+AJ160+AJ161+AJ162+AJ163</f>
        <v/>
      </c>
      <c r="AK164" s="25">
        <f>V164+W164+X164+Y164</f>
        <v/>
      </c>
      <c r="AL164" s="25">
        <f>Z164+AA164+AB164+AC164</f>
        <v/>
      </c>
      <c r="AM164" s="12">
        <f>AM159+AM160+AM161+AM162+AM163</f>
        <v/>
      </c>
      <c r="AN164" s="12">
        <f>AN159+AN160+AN161+AN162+AN163</f>
        <v/>
      </c>
      <c r="AO164" s="12">
        <f>AO159+AO160+AO161+AO162+AO163</f>
        <v/>
      </c>
    </row>
    <row r="165">
      <c r="D165" s="3" t="inlineStr">
        <is>
          <t>Recon: CFI</t>
        </is>
      </c>
      <c r="G165" s="26">
        <f>IF(_reported!G23="","",G164-_reported!G23)</f>
        <v/>
      </c>
      <c r="H165" s="26">
        <f>IF(_reported!H23="","",H164-_reported!H23)</f>
        <v/>
      </c>
      <c r="I165" s="26">
        <f>IF(_reported!I23="","",I164-_reported!I23)</f>
        <v/>
      </c>
      <c r="J165" s="26">
        <f>IF(_reported!J23="","",J164-_reported!J23)</f>
        <v/>
      </c>
      <c r="K165" s="26">
        <f>IF(_reported!K23="","",K164-_reported!K23)</f>
        <v/>
      </c>
      <c r="L165" s="26">
        <f>IF(_reported!L23="","",L164-_reported!L23)</f>
        <v/>
      </c>
      <c r="M165" s="26">
        <f>IF(_reported!M23="","",M164-_reported!M23)</f>
        <v/>
      </c>
      <c r="N165" s="26">
        <f>IF(_reported!N23="","",N164-_reported!N23)</f>
        <v/>
      </c>
      <c r="O165" s="26">
        <f>IF(_reported!O23="","",O164-_reported!O23)</f>
        <v/>
      </c>
      <c r="P165" s="26">
        <f>IF(_reported!P23="","",P164-_reported!P23)</f>
        <v/>
      </c>
      <c r="Q165" s="26">
        <f>IF(_reported!Q23="","",Q164-_reported!Q23)</f>
        <v/>
      </c>
      <c r="R165" s="26">
        <f>IF(_reported!R23="","",R164-_reported!R23)</f>
        <v/>
      </c>
      <c r="S165" s="26">
        <f>IF(_reported!S23="","",S164-_reported!S23)</f>
        <v/>
      </c>
      <c r="T165" s="26">
        <f>IF(_reported!T23="","",T164-_reported!T23)</f>
        <v/>
      </c>
      <c r="U165" s="26">
        <f>IF(_reported!U23="","",U164-_reported!U23)</f>
        <v/>
      </c>
      <c r="V165" s="26">
        <f>IF(_reported!V23="","",V164-_reported!V23)</f>
        <v/>
      </c>
      <c r="W165" s="26">
        <f>IF(_reported!W23="","",W164-_reported!W23)</f>
        <v/>
      </c>
      <c r="X165" s="26">
        <f>IF(_reported!X23="","",X164-_reported!X23)</f>
        <v/>
      </c>
      <c r="Y165" s="26">
        <f>IF(_reported!Y23="","",Y164-_reported!Y23)</f>
        <v/>
      </c>
      <c r="Z165" s="26">
        <f>IF(_reported!Z23="","",Z164-_reported!Z23)</f>
        <v/>
      </c>
      <c r="AA165" s="26">
        <f>IF(_reported!AA23="","",AA164-_reported!AA23)</f>
        <v/>
      </c>
      <c r="AB165" s="26">
        <f>IF(_reported!AB23="","",AB164-_reported!AB23)</f>
        <v/>
      </c>
      <c r="AC165" s="26">
        <f>IF(_reported!AC23="","",AC164-_reported!AC23)</f>
        <v/>
      </c>
      <c r="AD165" s="26">
        <f>IF(_reported!AD23="","",AD164-_reported!AD23)</f>
        <v/>
      </c>
      <c r="AF165" s="26">
        <f>IF(_reported!AF23="","",AF164-_reported!AF23)</f>
        <v/>
      </c>
      <c r="AG165" s="26">
        <f>IF(_reported!AG23="","",AG164-_reported!AG23)</f>
        <v/>
      </c>
      <c r="AH165" s="26">
        <f>IF(_reported!AH23="","",AH164-_reported!AH23)</f>
        <v/>
      </c>
      <c r="AI165" s="26">
        <f>IF(_reported!AI23="","",AI164-_reported!AI23)</f>
        <v/>
      </c>
      <c r="AJ165" s="26">
        <f>IF(_reported!AJ23="","",AJ164-_reported!AJ23)</f>
        <v/>
      </c>
      <c r="AK165" s="26">
        <f>IF(_reported!AK23="","",AK164-_reported!AK23)</f>
        <v/>
      </c>
      <c r="AL165" s="26">
        <f>IF(_reported!AL23="","",AL164-_reported!AL23)</f>
        <v/>
      </c>
      <c r="AM165" s="26">
        <f>IF(_reported!AM23="","",AM164-_reported!AM23)</f>
        <v/>
      </c>
      <c r="AN165" s="26">
        <f>IF(_reported!AN23="","",AN164-_reported!AN23)</f>
        <v/>
      </c>
      <c r="AO165" s="26">
        <f>IF(_reported!AO23="","",AO164-_reported!AO23)</f>
        <v/>
      </c>
    </row>
    <row r="166"/>
    <row r="167">
      <c r="C167" s="10" t="inlineStr">
        <is>
          <t>Proceeds from Debt Issuance</t>
        </is>
      </c>
      <c r="G167" s="11" t="n">
        <v>0</v>
      </c>
      <c r="H167" s="11" t="n">
        <v>0</v>
      </c>
      <c r="I167" s="11" t="n">
        <v>0</v>
      </c>
      <c r="J167" s="11" t="n">
        <v>0</v>
      </c>
      <c r="K167" s="11" t="n">
        <v>0</v>
      </c>
      <c r="L167" s="11" t="n">
        <v>0</v>
      </c>
      <c r="M167" s="11" t="n">
        <v>0</v>
      </c>
      <c r="N167" s="11" t="n">
        <v>0</v>
      </c>
      <c r="O167" s="11" t="n">
        <v>0</v>
      </c>
      <c r="P167" s="11" t="n">
        <v>0</v>
      </c>
      <c r="Q167" s="11" t="n">
        <v>0</v>
      </c>
      <c r="R167" s="11" t="n">
        <v>0</v>
      </c>
      <c r="S167" s="11" t="n">
        <v>0</v>
      </c>
      <c r="T167" s="11" t="n">
        <v>0</v>
      </c>
      <c r="U167" s="11" t="n">
        <v>0</v>
      </c>
      <c r="V167" s="11" t="n">
        <v>0</v>
      </c>
      <c r="W167" s="39" t="n">
        <v>0</v>
      </c>
      <c r="X167" s="39" t="n">
        <v>0</v>
      </c>
      <c r="Y167" s="39" t="n">
        <v>0</v>
      </c>
      <c r="Z167" s="39" t="n">
        <v>0</v>
      </c>
      <c r="AA167" s="39" t="n">
        <v>0</v>
      </c>
      <c r="AB167" s="39" t="n">
        <v>0</v>
      </c>
      <c r="AC167" s="39" t="n">
        <v>0</v>
      </c>
      <c r="AD167" s="39" t="n">
        <v>0</v>
      </c>
      <c r="AF167" s="11" t="n">
        <v>4977</v>
      </c>
      <c r="AG167" s="11" t="n">
        <v>0</v>
      </c>
      <c r="AH167" s="11" t="n">
        <v>0</v>
      </c>
      <c r="AI167" s="11" t="n">
        <v>0</v>
      </c>
      <c r="AJ167" s="11" t="n">
        <v>0</v>
      </c>
      <c r="AK167" s="27">
        <f>V167+W167+X167+Y167</f>
        <v/>
      </c>
      <c r="AL167" s="27">
        <f>Z167+AA167+AB167+AC167</f>
        <v/>
      </c>
      <c r="AM167" s="39" t="n">
        <v>0</v>
      </c>
      <c r="AN167" s="39" t="n">
        <v>0</v>
      </c>
      <c r="AO167" s="39" t="n">
        <v>0</v>
      </c>
    </row>
    <row r="168">
      <c r="C168" s="10" t="inlineStr">
        <is>
          <t>Repayment of Debt</t>
        </is>
      </c>
      <c r="G168" s="14" t="n">
        <v>0</v>
      </c>
      <c r="H168" s="14" t="n">
        <v>0</v>
      </c>
      <c r="I168" s="14" t="n">
        <v>0</v>
      </c>
      <c r="J168" s="14" t="n">
        <v>0</v>
      </c>
      <c r="K168" s="14" t="n">
        <v>-1250</v>
      </c>
      <c r="L168" s="14" t="n">
        <v>0</v>
      </c>
      <c r="M168" s="14" t="n">
        <v>0</v>
      </c>
      <c r="N168" s="14" t="n">
        <v>0</v>
      </c>
      <c r="O168" s="14" t="n">
        <v>-1250</v>
      </c>
      <c r="P168" s="14" t="n">
        <v>0</v>
      </c>
      <c r="Q168" s="14" t="n">
        <v>0</v>
      </c>
      <c r="R168" s="14" t="n">
        <v>0</v>
      </c>
      <c r="S168" s="14" t="n">
        <v>0</v>
      </c>
      <c r="T168" s="14" t="n">
        <v>0</v>
      </c>
      <c r="U168" s="14" t="n">
        <v>0</v>
      </c>
      <c r="V168" s="14" t="n">
        <v>0</v>
      </c>
      <c r="W168" s="38" t="n">
        <v>0</v>
      </c>
      <c r="X168" s="38" t="n">
        <v>0</v>
      </c>
      <c r="Y168" s="38" t="n">
        <v>0</v>
      </c>
      <c r="Z168" s="38" t="n">
        <v>0</v>
      </c>
      <c r="AA168" s="38" t="n">
        <v>0</v>
      </c>
      <c r="AB168" s="38" t="n">
        <v>0</v>
      </c>
      <c r="AC168" s="38" t="n">
        <v>0</v>
      </c>
      <c r="AD168" s="38" t="n">
        <v>0</v>
      </c>
      <c r="AF168" s="14" t="n">
        <v>-1000</v>
      </c>
      <c r="AG168" s="14" t="n">
        <v>0</v>
      </c>
      <c r="AH168" s="14" t="n">
        <v>-1250</v>
      </c>
      <c r="AI168" s="14" t="n">
        <v>-1250</v>
      </c>
      <c r="AJ168" s="14" t="n">
        <v>0</v>
      </c>
      <c r="AK168" s="28">
        <f>V168+W168+X168+Y168</f>
        <v/>
      </c>
      <c r="AL168" s="28">
        <f>Z168+AA168+AB168+AC168</f>
        <v/>
      </c>
      <c r="AM168" s="38" t="n">
        <v>0</v>
      </c>
      <c r="AN168" s="38" t="n">
        <v>0</v>
      </c>
      <c r="AO168" s="38" t="n">
        <v>0</v>
      </c>
    </row>
    <row r="169">
      <c r="C169" s="10" t="inlineStr">
        <is>
          <t>Dividends Paid</t>
        </is>
      </c>
      <c r="G169" s="14" t="n">
        <v>-100</v>
      </c>
      <c r="H169" s="14" t="n">
        <v>-100</v>
      </c>
      <c r="I169" s="14" t="n">
        <v>-98</v>
      </c>
      <c r="J169" s="14" t="n">
        <v>-99</v>
      </c>
      <c r="K169" s="14" t="n">
        <v>-100</v>
      </c>
      <c r="L169" s="14" t="n">
        <v>-97</v>
      </c>
      <c r="M169" s="14" t="n">
        <v>-99</v>
      </c>
      <c r="N169" s="14" t="n">
        <v>-98</v>
      </c>
      <c r="O169" s="14" t="n">
        <v>-246</v>
      </c>
      <c r="P169" s="14" t="n">
        <v>-245</v>
      </c>
      <c r="Q169" s="14" t="n">
        <v>-245</v>
      </c>
      <c r="R169" s="14" t="n">
        <v>-244</v>
      </c>
      <c r="S169" s="14" t="n">
        <v>-244</v>
      </c>
      <c r="T169" s="14" t="n">
        <v>-244</v>
      </c>
      <c r="U169" s="14" t="n">
        <v>-242</v>
      </c>
      <c r="V169" s="14" t="n">
        <v>-243</v>
      </c>
      <c r="W169" s="38" t="n">
        <v>-243</v>
      </c>
      <c r="X169" s="38" t="n">
        <v>-243</v>
      </c>
      <c r="Y169" s="38" t="n">
        <v>-243</v>
      </c>
      <c r="Z169" s="38" t="n">
        <v>-243</v>
      </c>
      <c r="AA169" s="38" t="n">
        <v>-243</v>
      </c>
      <c r="AB169" s="38" t="n">
        <v>-243</v>
      </c>
      <c r="AC169" s="38" t="n">
        <v>-243</v>
      </c>
      <c r="AD169" s="38" t="n">
        <v>-243</v>
      </c>
      <c r="AF169" s="14" t="n">
        <v>-399</v>
      </c>
      <c r="AG169" s="14" t="n">
        <v>-398</v>
      </c>
      <c r="AH169" s="14" t="n">
        <v>-395</v>
      </c>
      <c r="AI169" s="14" t="n">
        <v>-834</v>
      </c>
      <c r="AJ169" s="14" t="n">
        <v>-974</v>
      </c>
      <c r="AK169" s="28">
        <f>V169+W169+X169+Y169</f>
        <v/>
      </c>
      <c r="AL169" s="28">
        <f>Z169+AA169+AB169+AC169</f>
        <v/>
      </c>
      <c r="AM169" s="38" t="n">
        <v>-972</v>
      </c>
      <c r="AN169" s="38" t="n">
        <v>-972</v>
      </c>
      <c r="AO169" s="38" t="n">
        <v>-972</v>
      </c>
    </row>
    <row r="170">
      <c r="C170" s="10" t="inlineStr">
        <is>
          <t>Repurchase of Common Stock</t>
        </is>
      </c>
      <c r="G170" s="14" t="n">
        <v>-3345</v>
      </c>
      <c r="H170" s="14" t="n">
        <v>-3485</v>
      </c>
      <c r="I170" s="14" t="n">
        <v>-1213</v>
      </c>
      <c r="J170" s="14" t="n">
        <v>0</v>
      </c>
      <c r="K170" s="14" t="n">
        <v>-3067</v>
      </c>
      <c r="L170" s="14" t="n">
        <v>-3807</v>
      </c>
      <c r="M170" s="14" t="n">
        <v>-2659</v>
      </c>
      <c r="N170" s="14" t="n">
        <v>-7740</v>
      </c>
      <c r="O170" s="14" t="n">
        <v>-7158</v>
      </c>
      <c r="P170" s="14" t="n">
        <v>-10997</v>
      </c>
      <c r="Q170" s="14" t="n">
        <v>-7811</v>
      </c>
      <c r="R170" s="14" t="n">
        <v>-14095</v>
      </c>
      <c r="S170" s="14" t="n">
        <v>-9720</v>
      </c>
      <c r="T170" s="14" t="n">
        <v>-12456</v>
      </c>
      <c r="U170" s="14" t="n">
        <v>-3815</v>
      </c>
      <c r="V170" s="14" t="n">
        <v>-19312</v>
      </c>
      <c r="W170" s="28">
        <f>-W33*W139</f>
        <v/>
      </c>
      <c r="X170" s="28">
        <f>-X33*X139</f>
        <v/>
      </c>
      <c r="Y170" s="28">
        <f>-Y33*Y139</f>
        <v/>
      </c>
      <c r="Z170" s="28">
        <f>-Z33*Z139</f>
        <v/>
      </c>
      <c r="AA170" s="28">
        <f>-AA33*AA139</f>
        <v/>
      </c>
      <c r="AB170" s="28">
        <f>-AB33*AB139</f>
        <v/>
      </c>
      <c r="AC170" s="28">
        <f>-AC33*AC139</f>
        <v/>
      </c>
      <c r="AD170" s="28">
        <f>-AD33*AD139</f>
        <v/>
      </c>
      <c r="AF170" s="14" t="n">
        <v>0</v>
      </c>
      <c r="AG170" s="14" t="n">
        <v>-10039</v>
      </c>
      <c r="AH170" s="14" t="n">
        <v>-9533</v>
      </c>
      <c r="AI170" s="14" t="n">
        <v>-33706</v>
      </c>
      <c r="AJ170" s="14" t="n">
        <v>-40086</v>
      </c>
      <c r="AK170" s="28">
        <f>V170+W170+X170+Y170</f>
        <v/>
      </c>
      <c r="AL170" s="28">
        <f>Z170+AA170+AB170+AC170</f>
        <v/>
      </c>
      <c r="AM170" s="28">
        <f>-AM33*AM139</f>
        <v/>
      </c>
      <c r="AN170" s="28">
        <f>-AN33*AN139</f>
        <v/>
      </c>
      <c r="AO170" s="28">
        <f>-AO33*AO139</f>
        <v/>
      </c>
    </row>
    <row r="171">
      <c r="C171" s="10" t="inlineStr">
        <is>
          <t>Stock Proceeds (ESPP / Options)</t>
        </is>
      </c>
      <c r="G171" s="14" t="n">
        <v>1</v>
      </c>
      <c r="H171" s="14" t="n">
        <v>144</v>
      </c>
      <c r="I171" s="14" t="n">
        <v>6</v>
      </c>
      <c r="J171" s="14" t="n">
        <v>246</v>
      </c>
      <c r="K171" s="14" t="n">
        <v>1</v>
      </c>
      <c r="L171" s="14" t="n">
        <v>156</v>
      </c>
      <c r="M171" s="14" t="n">
        <v>0</v>
      </c>
      <c r="N171" s="14" t="n">
        <v>285</v>
      </c>
      <c r="O171" s="14" t="n">
        <v>0</v>
      </c>
      <c r="P171" s="14" t="n">
        <v>204</v>
      </c>
      <c r="Q171" s="14" t="n">
        <v>1</v>
      </c>
      <c r="R171" s="14" t="n">
        <v>370</v>
      </c>
      <c r="S171" s="14" t="n">
        <v>0</v>
      </c>
      <c r="T171" s="14" t="n">
        <v>273</v>
      </c>
      <c r="U171" s="14" t="n">
        <v>1</v>
      </c>
      <c r="V171" s="14" t="n">
        <v>515</v>
      </c>
      <c r="W171" s="38" t="n">
        <v>400</v>
      </c>
      <c r="X171" s="38" t="n">
        <v>400</v>
      </c>
      <c r="Y171" s="38" t="n">
        <v>400</v>
      </c>
      <c r="Z171" s="38" t="n">
        <v>400</v>
      </c>
      <c r="AA171" s="38" t="n">
        <v>400</v>
      </c>
      <c r="AB171" s="38" t="n">
        <v>400</v>
      </c>
      <c r="AC171" s="38" t="n">
        <v>400</v>
      </c>
      <c r="AD171" s="38" t="n">
        <v>400</v>
      </c>
      <c r="AF171" s="14" t="n">
        <v>281</v>
      </c>
      <c r="AG171" s="14" t="n">
        <v>355</v>
      </c>
      <c r="AH171" s="14" t="n">
        <v>403</v>
      </c>
      <c r="AI171" s="14" t="n">
        <v>490</v>
      </c>
      <c r="AJ171" s="14" t="n">
        <v>644</v>
      </c>
      <c r="AK171" s="28">
        <f>V171+W171+X171+Y171</f>
        <v/>
      </c>
      <c r="AL171" s="28">
        <f>Z171+AA171+AB171+AC171</f>
        <v/>
      </c>
      <c r="AM171" s="38" t="n">
        <v>1600</v>
      </c>
      <c r="AN171" s="38" t="n">
        <v>1600</v>
      </c>
      <c r="AO171" s="38" t="n">
        <v>1600</v>
      </c>
    </row>
    <row r="172">
      <c r="C172" s="10" t="inlineStr">
        <is>
          <t>RSU Employee Tax Withholding</t>
        </is>
      </c>
      <c r="G172" s="14" t="n">
        <v>-305</v>
      </c>
      <c r="H172" s="14" t="n">
        <v>-294</v>
      </c>
      <c r="I172" s="14" t="n">
        <v>-344</v>
      </c>
      <c r="J172" s="14" t="n">
        <v>-507</v>
      </c>
      <c r="K172" s="14" t="n">
        <v>-672</v>
      </c>
      <c r="L172" s="14" t="n">
        <v>-763</v>
      </c>
      <c r="M172" s="14" t="n">
        <v>-841</v>
      </c>
      <c r="N172" s="14" t="n">
        <v>-1752</v>
      </c>
      <c r="O172" s="14" t="n">
        <v>-1637</v>
      </c>
      <c r="P172" s="14" t="n">
        <v>-1679</v>
      </c>
      <c r="Q172" s="14" t="n">
        <v>-1862</v>
      </c>
      <c r="R172" s="14" t="n">
        <v>-1532</v>
      </c>
      <c r="S172" s="14" t="n">
        <v>-1848</v>
      </c>
      <c r="T172" s="14" t="n">
        <v>-2429</v>
      </c>
      <c r="U172" s="14" t="n">
        <v>-2139</v>
      </c>
      <c r="V172" s="14" t="n">
        <v>-2129</v>
      </c>
      <c r="W172" s="28">
        <f>-W10*W140</f>
        <v/>
      </c>
      <c r="X172" s="28">
        <f>-X10*X140</f>
        <v/>
      </c>
      <c r="Y172" s="28">
        <f>-Y10*Y140</f>
        <v/>
      </c>
      <c r="Z172" s="28">
        <f>-Z10*Z140</f>
        <v/>
      </c>
      <c r="AA172" s="28">
        <f>-AA10*AA140</f>
        <v/>
      </c>
      <c r="AB172" s="28">
        <f>-AB10*AB140</f>
        <v/>
      </c>
      <c r="AC172" s="28">
        <f>-AC10*AC140</f>
        <v/>
      </c>
      <c r="AD172" s="28">
        <f>-AD10*AD140</f>
        <v/>
      </c>
      <c r="AF172" s="14" t="n">
        <v>-1904</v>
      </c>
      <c r="AG172" s="14" t="n">
        <v>-1475</v>
      </c>
      <c r="AH172" s="14" t="n">
        <v>-2783</v>
      </c>
      <c r="AI172" s="14" t="n">
        <v>-6930</v>
      </c>
      <c r="AJ172" s="14" t="n">
        <v>-7948</v>
      </c>
      <c r="AK172" s="28">
        <f>V172+W172+X172+Y172</f>
        <v/>
      </c>
      <c r="AL172" s="28">
        <f>Z172+AA172+AB172+AC172</f>
        <v/>
      </c>
      <c r="AM172" s="28">
        <f>-AM10*AM140</f>
        <v/>
      </c>
      <c r="AN172" s="28">
        <f>-AN10*AN140</f>
        <v/>
      </c>
      <c r="AO172" s="28">
        <f>-AO10*AO140</f>
        <v/>
      </c>
    </row>
    <row r="173">
      <c r="C173" s="10" t="inlineStr">
        <is>
          <t>Other Financing</t>
        </is>
      </c>
      <c r="G173" s="14" t="n">
        <v>-13</v>
      </c>
      <c r="H173" s="14" t="n">
        <v>-18</v>
      </c>
      <c r="I173" s="14" t="n">
        <v>-7</v>
      </c>
      <c r="J173" s="14" t="n">
        <v>-20</v>
      </c>
      <c r="K173" s="14" t="n">
        <v>-11</v>
      </c>
      <c r="L173" s="14" t="n">
        <v>-14</v>
      </c>
      <c r="M173" s="14" t="n">
        <v>-30</v>
      </c>
      <c r="N173" s="14" t="n">
        <v>-40</v>
      </c>
      <c r="O173" s="14" t="n">
        <v>-29</v>
      </c>
      <c r="P173" s="14" t="n">
        <v>-28</v>
      </c>
      <c r="Q173" s="14" t="n">
        <v>-32</v>
      </c>
      <c r="R173" s="14" t="n">
        <v>-52</v>
      </c>
      <c r="S173" s="14" t="n">
        <v>-21</v>
      </c>
      <c r="T173" s="14" t="n">
        <v>-24</v>
      </c>
      <c r="U173" s="14" t="n">
        <v>-13</v>
      </c>
      <c r="V173" s="14" t="n">
        <v>-114</v>
      </c>
      <c r="W173" s="38" t="n">
        <v>0</v>
      </c>
      <c r="X173" s="38" t="n">
        <v>0</v>
      </c>
      <c r="Y173" s="38" t="n">
        <v>0</v>
      </c>
      <c r="Z173" s="38" t="n">
        <v>0</v>
      </c>
      <c r="AA173" s="38" t="n">
        <v>0</v>
      </c>
      <c r="AB173" s="38" t="n">
        <v>0</v>
      </c>
      <c r="AC173" s="38" t="n">
        <v>0</v>
      </c>
      <c r="AD173" s="38" t="n">
        <v>0</v>
      </c>
      <c r="AF173" s="14" t="n">
        <v>-90</v>
      </c>
      <c r="AG173" s="14" t="n">
        <v>-60</v>
      </c>
      <c r="AH173" s="14" t="n">
        <v>-75</v>
      </c>
      <c r="AI173" s="14" t="n">
        <v>-129</v>
      </c>
      <c r="AJ173" s="14" t="n">
        <v>-110</v>
      </c>
      <c r="AK173" s="28">
        <f>V173+W173+X173+Y173</f>
        <v/>
      </c>
      <c r="AL173" s="28">
        <f>Z173+AA173+AB173+AC173</f>
        <v/>
      </c>
      <c r="AM173" s="38" t="n">
        <v>0</v>
      </c>
      <c r="AN173" s="38" t="n">
        <v>0</v>
      </c>
      <c r="AO173" s="38" t="n">
        <v>0</v>
      </c>
    </row>
    <row r="174">
      <c r="B174" s="6" t="inlineStr">
        <is>
          <t>Cash Flow from Financing Activities</t>
        </is>
      </c>
      <c r="G174" s="12">
        <f>G167+G168+G169+G170+G171+G172+G173</f>
        <v/>
      </c>
      <c r="H174" s="12">
        <f>H167+H168+H169+H170+H171+H172+H173</f>
        <v/>
      </c>
      <c r="I174" s="12">
        <f>I167+I168+I169+I170+I171+I172+I173</f>
        <v/>
      </c>
      <c r="J174" s="12">
        <f>J167+J168+J169+J170+J171+J172+J173</f>
        <v/>
      </c>
      <c r="K174" s="12">
        <f>K167+K168+K169+K170+K171+K172+K173</f>
        <v/>
      </c>
      <c r="L174" s="12">
        <f>L167+L168+L169+L170+L171+L172+L173</f>
        <v/>
      </c>
      <c r="M174" s="12">
        <f>M167+M168+M169+M170+M171+M172+M173</f>
        <v/>
      </c>
      <c r="N174" s="12">
        <f>N167+N168+N169+N170+N171+N172+N173</f>
        <v/>
      </c>
      <c r="O174" s="12">
        <f>O167+O168+O169+O170+O171+O172+O173</f>
        <v/>
      </c>
      <c r="P174" s="12">
        <f>P167+P168+P169+P170+P171+P172+P173</f>
        <v/>
      </c>
      <c r="Q174" s="12">
        <f>Q167+Q168+Q169+Q170+Q171+Q172+Q173</f>
        <v/>
      </c>
      <c r="R174" s="12">
        <f>R167+R168+R169+R170+R171+R172+R173</f>
        <v/>
      </c>
      <c r="S174" s="12">
        <f>S167+S168+S169+S170+S171+S172+S173</f>
        <v/>
      </c>
      <c r="T174" s="12">
        <f>T167+T168+T169+T170+T171+T172+T173</f>
        <v/>
      </c>
      <c r="U174" s="12">
        <f>U167+U168+U169+U170+U171+U172+U173</f>
        <v/>
      </c>
      <c r="V174" s="12">
        <f>V167+V168+V169+V170+V171+V172+V173</f>
        <v/>
      </c>
      <c r="W174" s="12">
        <f>W167+W168+W169+W170+W171+W172+W173</f>
        <v/>
      </c>
      <c r="X174" s="12">
        <f>X167+X168+X169+X170+X171+X172+X173</f>
        <v/>
      </c>
      <c r="Y174" s="12">
        <f>Y167+Y168+Y169+Y170+Y171+Y172+Y173</f>
        <v/>
      </c>
      <c r="Z174" s="12">
        <f>Z167+Z168+Z169+Z170+Z171+Z172+Z173</f>
        <v/>
      </c>
      <c r="AA174" s="12">
        <f>AA167+AA168+AA169+AA170+AA171+AA172+AA173</f>
        <v/>
      </c>
      <c r="AB174" s="12">
        <f>AB167+AB168+AB169+AB170+AB171+AB172+AB173</f>
        <v/>
      </c>
      <c r="AC174" s="12">
        <f>AC167+AC168+AC169+AC170+AC171+AC172+AC173</f>
        <v/>
      </c>
      <c r="AD174" s="12">
        <f>AD167+AD168+AD169+AD170+AD171+AD172+AD173</f>
        <v/>
      </c>
      <c r="AF174" s="12">
        <f>AF167+AF168+AF169+AF170+AF171+AF172+AF173</f>
        <v/>
      </c>
      <c r="AG174" s="12">
        <f>AG167+AG168+AG169+AG170+AG171+AG172+AG173</f>
        <v/>
      </c>
      <c r="AH174" s="12">
        <f>AH167+AH168+AH169+AH170+AH171+AH172+AH173</f>
        <v/>
      </c>
      <c r="AI174" s="12">
        <f>AI167+AI168+AI169+AI170+AI171+AI172+AI173</f>
        <v/>
      </c>
      <c r="AJ174" s="12">
        <f>AJ167+AJ168+AJ169+AJ170+AJ171+AJ172+AJ173</f>
        <v/>
      </c>
      <c r="AK174" s="12">
        <f>AK167+AK168+AK169+AK170+AK171+AK172+AK173</f>
        <v/>
      </c>
      <c r="AL174" s="12">
        <f>AL167+AL168+AL169+AL170+AL171+AL172+AL173</f>
        <v/>
      </c>
      <c r="AM174" s="12">
        <f>AM167+AM168+AM169+AM170+AM171+AM172+AM173</f>
        <v/>
      </c>
      <c r="AN174" s="12">
        <f>AN167+AN168+AN169+AN170+AN171+AN172+AN173</f>
        <v/>
      </c>
      <c r="AO174" s="12">
        <f>AO167+AO168+AO169+AO170+AO171+AO172+AO173</f>
        <v/>
      </c>
    </row>
    <row r="175">
      <c r="D175" s="3" t="inlineStr">
        <is>
          <t>Recon: CFF</t>
        </is>
      </c>
      <c r="G175" s="26">
        <f>IF(_reported!G24="","",G174-_reported!G24)</f>
        <v/>
      </c>
      <c r="H175" s="26">
        <f>IF(_reported!H24="","",H174-_reported!H24)</f>
        <v/>
      </c>
      <c r="I175" s="26">
        <f>IF(_reported!I24="","",I174-_reported!I24)</f>
        <v/>
      </c>
      <c r="J175" s="26">
        <f>IF(_reported!J24="","",J174-_reported!J24)</f>
        <v/>
      </c>
      <c r="K175" s="26">
        <f>IF(_reported!K24="","",K174-_reported!K24)</f>
        <v/>
      </c>
      <c r="L175" s="26">
        <f>IF(_reported!L24="","",L174-_reported!L24)</f>
        <v/>
      </c>
      <c r="M175" s="26">
        <f>IF(_reported!M24="","",M174-_reported!M24)</f>
        <v/>
      </c>
      <c r="N175" s="26">
        <f>IF(_reported!N24="","",N174-_reported!N24)</f>
        <v/>
      </c>
      <c r="O175" s="26">
        <f>IF(_reported!O24="","",O174-_reported!O24)</f>
        <v/>
      </c>
      <c r="P175" s="26">
        <f>IF(_reported!P24="","",P174-_reported!P24)</f>
        <v/>
      </c>
      <c r="Q175" s="26">
        <f>IF(_reported!Q24="","",Q174-_reported!Q24)</f>
        <v/>
      </c>
      <c r="R175" s="26">
        <f>IF(_reported!R24="","",R174-_reported!R24)</f>
        <v/>
      </c>
      <c r="S175" s="26">
        <f>IF(_reported!S24="","",S174-_reported!S24)</f>
        <v/>
      </c>
      <c r="T175" s="26">
        <f>IF(_reported!T24="","",T174-_reported!T24)</f>
        <v/>
      </c>
      <c r="U175" s="26">
        <f>IF(_reported!U24="","",U174-_reported!U24)</f>
        <v/>
      </c>
      <c r="V175" s="26">
        <f>IF(_reported!V24="","",V174-_reported!V24)</f>
        <v/>
      </c>
      <c r="W175" s="26">
        <f>IF(_reported!W24="","",W174-_reported!W24)</f>
        <v/>
      </c>
      <c r="X175" s="26">
        <f>IF(_reported!X24="","",X174-_reported!X24)</f>
        <v/>
      </c>
      <c r="Y175" s="26">
        <f>IF(_reported!Y24="","",Y174-_reported!Y24)</f>
        <v/>
      </c>
      <c r="Z175" s="26">
        <f>IF(_reported!Z24="","",Z174-_reported!Z24)</f>
        <v/>
      </c>
      <c r="AA175" s="26">
        <f>IF(_reported!AA24="","",AA174-_reported!AA24)</f>
        <v/>
      </c>
      <c r="AB175" s="26">
        <f>IF(_reported!AB24="","",AB174-_reported!AB24)</f>
        <v/>
      </c>
      <c r="AC175" s="26">
        <f>IF(_reported!AC24="","",AC174-_reported!AC24)</f>
        <v/>
      </c>
      <c r="AD175" s="26">
        <f>IF(_reported!AD24="","",AD174-_reported!AD24)</f>
        <v/>
      </c>
      <c r="AF175" s="26">
        <f>IF(_reported!AF24="","",AF174-_reported!AF24)</f>
        <v/>
      </c>
      <c r="AG175" s="26">
        <f>IF(_reported!AG24="","",AG174-_reported!AG24)</f>
        <v/>
      </c>
      <c r="AH175" s="26">
        <f>IF(_reported!AH24="","",AH174-_reported!AH24)</f>
        <v/>
      </c>
      <c r="AI175" s="26">
        <f>IF(_reported!AI24="","",AI174-_reported!AI24)</f>
        <v/>
      </c>
      <c r="AJ175" s="26">
        <f>IF(_reported!AJ24="","",AJ174-_reported!AJ24)</f>
        <v/>
      </c>
      <c r="AK175" s="26">
        <f>IF(_reported!AK24="","",AK174-_reported!AK24)</f>
        <v/>
      </c>
      <c r="AL175" s="26">
        <f>IF(_reported!AL24="","",AL174-_reported!AL24)</f>
        <v/>
      </c>
      <c r="AM175" s="26">
        <f>IF(_reported!AM24="","",AM174-_reported!AM24)</f>
        <v/>
      </c>
      <c r="AN175" s="26">
        <f>IF(_reported!AN24="","",AN174-_reported!AN24)</f>
        <v/>
      </c>
      <c r="AO175" s="26">
        <f>IF(_reported!AO24="","",AO174-_reported!AO24)</f>
        <v/>
      </c>
    </row>
    <row r="176"/>
    <row r="177">
      <c r="B177" s="6" t="inlineStr">
        <is>
          <t>Net Change in Cash</t>
        </is>
      </c>
      <c r="G177" s="12">
        <f>G156+G164+G174</f>
        <v/>
      </c>
      <c r="H177" s="12">
        <f>H156+H164+H174</f>
        <v/>
      </c>
      <c r="I177" s="12">
        <f>I156+I164+I174</f>
        <v/>
      </c>
      <c r="J177" s="12">
        <f>J156+J164+J174</f>
        <v/>
      </c>
      <c r="K177" s="12">
        <f>K156+K164+K174</f>
        <v/>
      </c>
      <c r="L177" s="12">
        <f>L156+L164+L174</f>
        <v/>
      </c>
      <c r="M177" s="12">
        <f>M156+M164+M174</f>
        <v/>
      </c>
      <c r="N177" s="12">
        <f>N156+N164+N174</f>
        <v/>
      </c>
      <c r="O177" s="12">
        <f>O156+O164+O174</f>
        <v/>
      </c>
      <c r="P177" s="12">
        <f>P156+P164+P174</f>
        <v/>
      </c>
      <c r="Q177" s="12">
        <f>Q156+Q164+Q174</f>
        <v/>
      </c>
      <c r="R177" s="12">
        <f>R156+R164+R174</f>
        <v/>
      </c>
      <c r="S177" s="12">
        <f>S156+S164+S174</f>
        <v/>
      </c>
      <c r="T177" s="12">
        <f>T156+T164+T174</f>
        <v/>
      </c>
      <c r="U177" s="12">
        <f>U156+U164+U174</f>
        <v/>
      </c>
      <c r="V177" s="12">
        <f>V156+V164+V174</f>
        <v/>
      </c>
      <c r="W177" s="12">
        <f>W156+W164+W174</f>
        <v/>
      </c>
      <c r="X177" s="12">
        <f>X156+X164+X174</f>
        <v/>
      </c>
      <c r="Y177" s="12">
        <f>Y156+Y164+Y174</f>
        <v/>
      </c>
      <c r="Z177" s="12">
        <f>Z156+Z164+Z174</f>
        <v/>
      </c>
      <c r="AA177" s="12">
        <f>AA156+AA164+AA174</f>
        <v/>
      </c>
      <c r="AB177" s="12">
        <f>AB156+AB164+AB174</f>
        <v/>
      </c>
      <c r="AC177" s="12">
        <f>AC156+AC164+AC174</f>
        <v/>
      </c>
      <c r="AD177" s="12">
        <f>AD156+AD164+AD174</f>
        <v/>
      </c>
      <c r="AF177" s="12">
        <f>AF156+AF164+AF174</f>
        <v/>
      </c>
      <c r="AG177" s="12">
        <f>AG156+AG164+AG174</f>
        <v/>
      </c>
      <c r="AH177" s="12">
        <f>AH156+AH164+AH174</f>
        <v/>
      </c>
      <c r="AI177" s="12">
        <f>AI156+AI164+AI174</f>
        <v/>
      </c>
      <c r="AJ177" s="12">
        <f>AJ156+AJ164+AJ174</f>
        <v/>
      </c>
      <c r="AK177" s="25">
        <f>V177+W177+X177+Y177</f>
        <v/>
      </c>
      <c r="AL177" s="25">
        <f>Z177+AA177+AB177+AC177</f>
        <v/>
      </c>
      <c r="AM177" s="12">
        <f>AM156+AM164+AM174</f>
        <v/>
      </c>
      <c r="AN177" s="12">
        <f>AN156+AN164+AN174</f>
        <v/>
      </c>
      <c r="AO177" s="12">
        <f>AO156+AO164+AO174</f>
        <v/>
      </c>
    </row>
    <row r="178">
      <c r="D178" s="3" t="inlineStr">
        <is>
          <t>Recon: Net Change in Cash</t>
        </is>
      </c>
      <c r="G178" s="26">
        <f>IF(_reported!G25="","",G177-_reported!G25)</f>
        <v/>
      </c>
      <c r="H178" s="26">
        <f>IF(_reported!H25="","",H177-_reported!H25)</f>
        <v/>
      </c>
      <c r="I178" s="26">
        <f>IF(_reported!I25="","",I177-_reported!I25)</f>
        <v/>
      </c>
      <c r="J178" s="26">
        <f>IF(_reported!J25="","",J177-_reported!J25)</f>
        <v/>
      </c>
      <c r="K178" s="26">
        <f>IF(_reported!K25="","",K177-_reported!K25)</f>
        <v/>
      </c>
      <c r="L178" s="26">
        <f>IF(_reported!L25="","",L177-_reported!L25)</f>
        <v/>
      </c>
      <c r="M178" s="26">
        <f>IF(_reported!M25="","",M177-_reported!M25)</f>
        <v/>
      </c>
      <c r="N178" s="26">
        <f>IF(_reported!N25="","",N177-_reported!N25)</f>
        <v/>
      </c>
      <c r="O178" s="26">
        <f>IF(_reported!O25="","",O177-_reported!O25)</f>
        <v/>
      </c>
      <c r="P178" s="26">
        <f>IF(_reported!P25="","",P177-_reported!P25)</f>
        <v/>
      </c>
      <c r="Q178" s="26">
        <f>IF(_reported!Q25="","",Q177-_reported!Q25)</f>
        <v/>
      </c>
      <c r="R178" s="26">
        <f>IF(_reported!R25="","",R177-_reported!R25)</f>
        <v/>
      </c>
      <c r="S178" s="26">
        <f>IF(_reported!S25="","",S177-_reported!S25)</f>
        <v/>
      </c>
      <c r="T178" s="26">
        <f>IF(_reported!T25="","",T177-_reported!T25)</f>
        <v/>
      </c>
      <c r="U178" s="26">
        <f>IF(_reported!U25="","",U177-_reported!U25)</f>
        <v/>
      </c>
      <c r="V178" s="26">
        <f>IF(_reported!V25="","",V177-_reported!V25)</f>
        <v/>
      </c>
      <c r="W178" s="26">
        <f>IF(_reported!W25="","",W177-_reported!W25)</f>
        <v/>
      </c>
      <c r="X178" s="26">
        <f>IF(_reported!X25="","",X177-_reported!X25)</f>
        <v/>
      </c>
      <c r="Y178" s="26">
        <f>IF(_reported!Y25="","",Y177-_reported!Y25)</f>
        <v/>
      </c>
      <c r="Z178" s="26">
        <f>IF(_reported!Z25="","",Z177-_reported!Z25)</f>
        <v/>
      </c>
      <c r="AA178" s="26">
        <f>IF(_reported!AA25="","",AA177-_reported!AA25)</f>
        <v/>
      </c>
      <c r="AB178" s="26">
        <f>IF(_reported!AB25="","",AB177-_reported!AB25)</f>
        <v/>
      </c>
      <c r="AC178" s="26">
        <f>IF(_reported!AC25="","",AC177-_reported!AC25)</f>
        <v/>
      </c>
      <c r="AD178" s="26">
        <f>IF(_reported!AD25="","",AD177-_reported!AD25)</f>
        <v/>
      </c>
      <c r="AF178" s="26">
        <f>IF(_reported!AF25="","",AF177-_reported!AF25)</f>
        <v/>
      </c>
      <c r="AG178" s="26">
        <f>IF(_reported!AG25="","",AG177-_reported!AG25)</f>
        <v/>
      </c>
      <c r="AH178" s="26">
        <f>IF(_reported!AH25="","",AH177-_reported!AH25)</f>
        <v/>
      </c>
      <c r="AI178" s="26">
        <f>IF(_reported!AI25="","",AI177-_reported!AI25)</f>
        <v/>
      </c>
      <c r="AJ178" s="26">
        <f>IF(_reported!AJ25="","",AJ177-_reported!AJ25)</f>
        <v/>
      </c>
      <c r="AK178" s="26">
        <f>IF(_reported!AK25="","",AK177-_reported!AK25)</f>
        <v/>
      </c>
      <c r="AL178" s="26">
        <f>IF(_reported!AL25="","",AL177-_reported!AL25)</f>
        <v/>
      </c>
      <c r="AM178" s="26">
        <f>IF(_reported!AM25="","",AM177-_reported!AM25)</f>
        <v/>
      </c>
      <c r="AN178" s="26">
        <f>IF(_reported!AN25="","",AN177-_reported!AN25)</f>
        <v/>
      </c>
      <c r="AO178" s="26">
        <f>IF(_reported!AO25="","",AO177-_reported!AO25)</f>
        <v/>
      </c>
    </row>
    <row r="179"/>
    <row r="180">
      <c r="C180" s="10" t="inlineStr">
        <is>
          <t>Cash, Beginning of Period</t>
        </is>
      </c>
      <c r="G180" s="11" t="n">
        <v>3887</v>
      </c>
      <c r="H180" s="11" t="n">
        <v>3013</v>
      </c>
      <c r="I180" s="11" t="n">
        <v>2800</v>
      </c>
      <c r="J180" s="11" t="n">
        <v>3389</v>
      </c>
      <c r="K180" s="11" t="n">
        <v>5079</v>
      </c>
      <c r="L180" s="11" t="n">
        <v>5882</v>
      </c>
      <c r="M180" s="11" t="n">
        <v>5519</v>
      </c>
      <c r="N180" s="11" t="n">
        <v>7280</v>
      </c>
      <c r="O180" s="11" t="n">
        <v>7587</v>
      </c>
      <c r="P180" s="11" t="n">
        <v>8571</v>
      </c>
      <c r="Q180" s="11" t="n">
        <v>9107</v>
      </c>
      <c r="R180" s="11" t="n">
        <v>8589</v>
      </c>
      <c r="S180" s="11" t="n">
        <v>15234</v>
      </c>
      <c r="T180" s="11" t="n">
        <v>11639</v>
      </c>
      <c r="U180" s="11" t="n">
        <v>11486</v>
      </c>
      <c r="V180" s="11" t="n">
        <v>10605</v>
      </c>
      <c r="W180" s="27">
        <f>V181</f>
        <v/>
      </c>
      <c r="X180" s="27">
        <f>W181</f>
        <v/>
      </c>
      <c r="Y180" s="27">
        <f>X181</f>
        <v/>
      </c>
      <c r="Z180" s="27">
        <f>Y181</f>
        <v/>
      </c>
      <c r="AA180" s="27">
        <f>Z181</f>
        <v/>
      </c>
      <c r="AB180" s="27">
        <f>AA181</f>
        <v/>
      </c>
      <c r="AC180" s="27">
        <f>AB181</f>
        <v/>
      </c>
      <c r="AD180" s="27">
        <f>AC181</f>
        <v/>
      </c>
      <c r="AF180" s="11" t="n">
        <v>847</v>
      </c>
      <c r="AG180" s="11" t="n">
        <v>1990</v>
      </c>
      <c r="AH180" s="11" t="n">
        <v>3389</v>
      </c>
      <c r="AI180" s="11" t="n">
        <v>7280</v>
      </c>
      <c r="AJ180" s="11" t="n">
        <v>8589</v>
      </c>
      <c r="AK180" s="27">
        <f>V180</f>
        <v/>
      </c>
      <c r="AL180" s="27">
        <f>Z180</f>
        <v/>
      </c>
      <c r="AM180" s="27">
        <f>AL181</f>
        <v/>
      </c>
      <c r="AN180" s="27">
        <f>AM181</f>
        <v/>
      </c>
      <c r="AO180" s="27">
        <f>AN181</f>
        <v/>
      </c>
    </row>
    <row r="181">
      <c r="B181" s="6" t="inlineStr">
        <is>
          <t>Cash, End of Period</t>
        </is>
      </c>
      <c r="G181" s="12">
        <f>G180+G177</f>
        <v/>
      </c>
      <c r="H181" s="12">
        <f>H180+H177</f>
        <v/>
      </c>
      <c r="I181" s="12">
        <f>I180+I177</f>
        <v/>
      </c>
      <c r="J181" s="12">
        <f>J180+J177</f>
        <v/>
      </c>
      <c r="K181" s="12">
        <f>K180+K177</f>
        <v/>
      </c>
      <c r="L181" s="12">
        <f>L180+L177</f>
        <v/>
      </c>
      <c r="M181" s="12">
        <f>M180+M177</f>
        <v/>
      </c>
      <c r="N181" s="12">
        <f>N180+N177</f>
        <v/>
      </c>
      <c r="O181" s="12">
        <f>O180+O177</f>
        <v/>
      </c>
      <c r="P181" s="12">
        <f>P180+P177</f>
        <v/>
      </c>
      <c r="Q181" s="12">
        <f>Q180+Q177</f>
        <v/>
      </c>
      <c r="R181" s="12">
        <f>R180+R177</f>
        <v/>
      </c>
      <c r="S181" s="12">
        <f>S180+S177</f>
        <v/>
      </c>
      <c r="T181" s="12">
        <f>T180+T177</f>
        <v/>
      </c>
      <c r="U181" s="12">
        <f>U180+U177</f>
        <v/>
      </c>
      <c r="V181" s="12">
        <f>V180+V177</f>
        <v/>
      </c>
      <c r="W181" s="12">
        <f>W180+W177</f>
        <v/>
      </c>
      <c r="X181" s="12">
        <f>X180+X177</f>
        <v/>
      </c>
      <c r="Y181" s="12">
        <f>Y180+Y177</f>
        <v/>
      </c>
      <c r="Z181" s="12">
        <f>Z180+Z177</f>
        <v/>
      </c>
      <c r="AA181" s="12">
        <f>AA180+AA177</f>
        <v/>
      </c>
      <c r="AB181" s="12">
        <f>AB180+AB177</f>
        <v/>
      </c>
      <c r="AC181" s="12">
        <f>AC180+AC177</f>
        <v/>
      </c>
      <c r="AD181" s="12">
        <f>AD180+AD177</f>
        <v/>
      </c>
      <c r="AF181" s="12">
        <f>AF180+AF177</f>
        <v/>
      </c>
      <c r="AG181" s="12">
        <f>AG180+AG177</f>
        <v/>
      </c>
      <c r="AH181" s="12">
        <f>AH180+AH177</f>
        <v/>
      </c>
      <c r="AI181" s="12">
        <f>AI180+AI177</f>
        <v/>
      </c>
      <c r="AJ181" s="12">
        <f>AJ180+AJ177</f>
        <v/>
      </c>
      <c r="AK181" s="25">
        <f>Y181</f>
        <v/>
      </c>
      <c r="AL181" s="25">
        <f>AC181</f>
        <v/>
      </c>
      <c r="AM181" s="12">
        <f>AM180+AM177</f>
        <v/>
      </c>
      <c r="AN181" s="12">
        <f>AN180+AN177</f>
        <v/>
      </c>
      <c r="AO181" s="12">
        <f>AO180+AO177</f>
        <v/>
      </c>
    </row>
    <row r="182">
      <c r="D182" s="3" t="inlineStr">
        <is>
          <t>Recon: Cash Tie-out (CF End - BS Cash)</t>
        </is>
      </c>
      <c r="G182" s="26">
        <f>G181-G78</f>
        <v/>
      </c>
      <c r="H182" s="26">
        <f>H181-H78</f>
        <v/>
      </c>
      <c r="I182" s="26">
        <f>I181-I78</f>
        <v/>
      </c>
      <c r="J182" s="26">
        <f>J181-J78</f>
        <v/>
      </c>
      <c r="K182" s="26">
        <f>K181-K78</f>
        <v/>
      </c>
      <c r="L182" s="26">
        <f>L181-L78</f>
        <v/>
      </c>
      <c r="M182" s="26">
        <f>M181-M78</f>
        <v/>
      </c>
      <c r="N182" s="26">
        <f>N181-N78</f>
        <v/>
      </c>
      <c r="O182" s="26">
        <f>O181-O78</f>
        <v/>
      </c>
      <c r="P182" s="26">
        <f>P181-P78</f>
        <v/>
      </c>
      <c r="Q182" s="26">
        <f>Q181-Q78</f>
        <v/>
      </c>
      <c r="R182" s="26">
        <f>R181-R78</f>
        <v/>
      </c>
      <c r="S182" s="26">
        <f>S181-S78</f>
        <v/>
      </c>
      <c r="T182" s="26">
        <f>T181-T78</f>
        <v/>
      </c>
      <c r="U182" s="26">
        <f>U181-U78</f>
        <v/>
      </c>
      <c r="V182" s="26">
        <f>V181-V78</f>
        <v/>
      </c>
      <c r="W182" s="26">
        <f>W181-W78</f>
        <v/>
      </c>
      <c r="X182" s="26">
        <f>X181-X78</f>
        <v/>
      </c>
      <c r="Y182" s="26">
        <f>Y181-Y78</f>
        <v/>
      </c>
      <c r="Z182" s="26">
        <f>Z181-Z78</f>
        <v/>
      </c>
      <c r="AA182" s="26">
        <f>AA181-AA78</f>
        <v/>
      </c>
      <c r="AB182" s="26">
        <f>AB181-AB78</f>
        <v/>
      </c>
      <c r="AC182" s="26">
        <f>AC181-AC78</f>
        <v/>
      </c>
      <c r="AD182" s="26">
        <f>AD181-AD78</f>
        <v/>
      </c>
      <c r="AF182" s="26">
        <f>AF181-AF78</f>
        <v/>
      </c>
      <c r="AG182" s="26">
        <f>AG181-AG78</f>
        <v/>
      </c>
      <c r="AH182" s="26">
        <f>AH181-AH78</f>
        <v/>
      </c>
      <c r="AI182" s="26">
        <f>AI181-AI78</f>
        <v/>
      </c>
      <c r="AJ182" s="26">
        <f>AJ181-AJ78</f>
        <v/>
      </c>
      <c r="AK182" s="40">
        <f>AK181-AK78</f>
        <v/>
      </c>
      <c r="AL182" s="40">
        <f>AL181-AL78</f>
        <v/>
      </c>
      <c r="AM182" s="26">
        <f>AM181-AM78</f>
        <v/>
      </c>
      <c r="AN182" s="26">
        <f>AN181-AN78</f>
        <v/>
      </c>
      <c r="AO182" s="26">
        <f>AO181-AO78</f>
        <v/>
      </c>
    </row>
    <row r="183"/>
    <row r="184"/>
    <row r="185">
      <c r="B185" s="20" t="inlineStr">
        <is>
          <t>Cash Flow Ratios &amp; Assumptions</t>
        </is>
      </c>
      <c r="C185" s="20" t="n"/>
      <c r="D185" s="20" t="n"/>
      <c r="E185" s="20" t="n"/>
      <c r="F185" s="20" t="n"/>
      <c r="G185" s="20" t="n"/>
      <c r="H185" s="20" t="n"/>
      <c r="I185" s="20" t="n"/>
      <c r="J185" s="20" t="n"/>
      <c r="K185" s="20" t="n"/>
      <c r="L185" s="20" t="n"/>
      <c r="M185" s="20" t="n"/>
      <c r="N185" s="20" t="n"/>
      <c r="O185" s="20" t="n"/>
      <c r="P185" s="20" t="n"/>
      <c r="Q185" s="20" t="n"/>
      <c r="R185" s="20" t="n"/>
      <c r="S185" s="20" t="n"/>
      <c r="T185" s="20" t="n"/>
      <c r="U185" s="20" t="n"/>
      <c r="V185" s="20" t="n"/>
      <c r="W185" s="20" t="n"/>
      <c r="X185" s="20" t="n"/>
      <c r="Y185" s="20" t="n"/>
      <c r="Z185" s="20" t="n"/>
      <c r="AA185" s="20" t="n"/>
      <c r="AB185" s="20" t="n"/>
      <c r="AC185" s="20" t="n"/>
      <c r="AD185" s="20" t="n"/>
      <c r="AF185" s="20" t="n"/>
      <c r="AG185" s="20" t="n"/>
      <c r="AH185" s="20" t="n"/>
      <c r="AI185" s="20" t="n"/>
      <c r="AJ185" s="20" t="n"/>
      <c r="AK185" s="20" t="n"/>
      <c r="AL185" s="20" t="n"/>
      <c r="AM185" s="20" t="n"/>
      <c r="AN185" s="20" t="n"/>
      <c r="AO185" s="20" t="n"/>
    </row>
    <row r="186"/>
    <row r="187">
      <c r="D187" s="6" t="inlineStr">
        <is>
          <t>Free Cash Flow (CFO + Capex)</t>
        </is>
      </c>
      <c r="G187" s="21">
        <f>G156+G159</f>
        <v/>
      </c>
      <c r="H187" s="21">
        <f>H156+H159</f>
        <v/>
      </c>
      <c r="I187" s="21">
        <f>I156+I159</f>
        <v/>
      </c>
      <c r="J187" s="21">
        <f>J156+J159</f>
        <v/>
      </c>
      <c r="K187" s="21">
        <f>K156+K159</f>
        <v/>
      </c>
      <c r="L187" s="21">
        <f>L156+L159</f>
        <v/>
      </c>
      <c r="M187" s="21">
        <f>M156+M159</f>
        <v/>
      </c>
      <c r="N187" s="21">
        <f>N156+N159</f>
        <v/>
      </c>
      <c r="O187" s="21">
        <f>O156+O159</f>
        <v/>
      </c>
      <c r="P187" s="21">
        <f>P156+P159</f>
        <v/>
      </c>
      <c r="Q187" s="21">
        <f>Q156+Q159</f>
        <v/>
      </c>
      <c r="R187" s="21">
        <f>R156+R159</f>
        <v/>
      </c>
      <c r="S187" s="21">
        <f>S156+S159</f>
        <v/>
      </c>
      <c r="T187" s="21">
        <f>T156+T159</f>
        <v/>
      </c>
      <c r="U187" s="21">
        <f>U156+U159</f>
        <v/>
      </c>
      <c r="V187" s="21">
        <f>V156+V159</f>
        <v/>
      </c>
      <c r="W187" s="25">
        <f>W156+W159</f>
        <v/>
      </c>
      <c r="X187" s="25">
        <f>X156+X159</f>
        <v/>
      </c>
      <c r="Y187" s="25">
        <f>Y156+Y159</f>
        <v/>
      </c>
      <c r="Z187" s="25">
        <f>Z156+Z159</f>
        <v/>
      </c>
      <c r="AA187" s="25">
        <f>AA156+AA159</f>
        <v/>
      </c>
      <c r="AB187" s="25">
        <f>AB156+AB159</f>
        <v/>
      </c>
      <c r="AC187" s="25">
        <f>AC156+AC159</f>
        <v/>
      </c>
      <c r="AD187" s="25">
        <f>AD156+AD159</f>
        <v/>
      </c>
      <c r="AF187" s="21">
        <f>AF156+AF159</f>
        <v/>
      </c>
      <c r="AG187" s="21">
        <f>AG156+AG159</f>
        <v/>
      </c>
      <c r="AH187" s="21">
        <f>AH156+AH159</f>
        <v/>
      </c>
      <c r="AI187" s="21">
        <f>AI156+AI159</f>
        <v/>
      </c>
      <c r="AJ187" s="21">
        <f>AJ156+AJ159</f>
        <v/>
      </c>
      <c r="AK187" s="25">
        <f>AK156+AK159</f>
        <v/>
      </c>
      <c r="AL187" s="25">
        <f>AL156+AL159</f>
        <v/>
      </c>
      <c r="AM187" s="25">
        <f>AM156+AM159</f>
        <v/>
      </c>
      <c r="AN187" s="25">
        <f>AN156+AN159</f>
        <v/>
      </c>
      <c r="AO187" s="25">
        <f>AO156+AO159</f>
        <v/>
      </c>
    </row>
    <row r="188">
      <c r="D188" s="10" t="inlineStr">
        <is>
          <t>OCF Margin (CFO / Revenue)</t>
        </is>
      </c>
      <c r="G188" s="31">
        <f>IFERROR(G156/G10,"")</f>
        <v/>
      </c>
      <c r="H188" s="31">
        <f>IFERROR(H156/H10,"")</f>
        <v/>
      </c>
      <c r="I188" s="31">
        <f>IFERROR(I156/I10,"")</f>
        <v/>
      </c>
      <c r="J188" s="31">
        <f>IFERROR(J156/J10,"")</f>
        <v/>
      </c>
      <c r="K188" s="31">
        <f>IFERROR(K156/K10,"")</f>
        <v/>
      </c>
      <c r="L188" s="31">
        <f>IFERROR(L156/L10,"")</f>
        <v/>
      </c>
      <c r="M188" s="31">
        <f>IFERROR(M156/M10,"")</f>
        <v/>
      </c>
      <c r="N188" s="31">
        <f>IFERROR(N156/N10,"")</f>
        <v/>
      </c>
      <c r="O188" s="31">
        <f>IFERROR(O156/O10,"")</f>
        <v/>
      </c>
      <c r="P188" s="31">
        <f>IFERROR(P156/P10,"")</f>
        <v/>
      </c>
      <c r="Q188" s="31">
        <f>IFERROR(Q156/Q10,"")</f>
        <v/>
      </c>
      <c r="R188" s="31">
        <f>IFERROR(R156/R10,"")</f>
        <v/>
      </c>
      <c r="S188" s="31">
        <f>IFERROR(S156/S10,"")</f>
        <v/>
      </c>
      <c r="T188" s="31">
        <f>IFERROR(T156/T10,"")</f>
        <v/>
      </c>
      <c r="U188" s="31">
        <f>IFERROR(U156/U10,"")</f>
        <v/>
      </c>
      <c r="V188" s="31">
        <f>IFERROR(V156/V10,"")</f>
        <v/>
      </c>
      <c r="W188" s="32">
        <f>IFERROR(W156/W10,"")</f>
        <v/>
      </c>
      <c r="X188" s="32">
        <f>IFERROR(X156/X10,"")</f>
        <v/>
      </c>
      <c r="Y188" s="32">
        <f>IFERROR(Y156/Y10,"")</f>
        <v/>
      </c>
      <c r="Z188" s="32">
        <f>IFERROR(Z156/Z10,"")</f>
        <v/>
      </c>
      <c r="AA188" s="32">
        <f>IFERROR(AA156/AA10,"")</f>
        <v/>
      </c>
      <c r="AB188" s="32">
        <f>IFERROR(AB156/AB10,"")</f>
        <v/>
      </c>
      <c r="AC188" s="32">
        <f>IFERROR(AC156/AC10,"")</f>
        <v/>
      </c>
      <c r="AD188" s="32">
        <f>IFERROR(AD156/AD10,"")</f>
        <v/>
      </c>
      <c r="AF188" s="31">
        <f>IFERROR(AF156/AF10,"")</f>
        <v/>
      </c>
      <c r="AG188" s="31">
        <f>IFERROR(AG156/AG10,"")</f>
        <v/>
      </c>
      <c r="AH188" s="31">
        <f>IFERROR(AH156/AH10,"")</f>
        <v/>
      </c>
      <c r="AI188" s="31">
        <f>IFERROR(AI156/AI10,"")</f>
        <v/>
      </c>
      <c r="AJ188" s="31">
        <f>IFERROR(AJ156/AJ10,"")</f>
        <v/>
      </c>
      <c r="AK188" s="32">
        <f>IFERROR(AK156/AK10,"")</f>
        <v/>
      </c>
      <c r="AL188" s="32">
        <f>IFERROR(AL156/AL10,"")</f>
        <v/>
      </c>
      <c r="AM188" s="32">
        <f>IFERROR(AM156/AM10,"")</f>
        <v/>
      </c>
      <c r="AN188" s="32">
        <f>IFERROR(AN156/AN10,"")</f>
        <v/>
      </c>
      <c r="AO188" s="32">
        <f>IFERROR(AO156/AO10,"")</f>
        <v/>
      </c>
    </row>
    <row r="189">
      <c r="D189" s="10" t="inlineStr">
        <is>
          <t>FCF Margin (FCF / Revenue)</t>
        </is>
      </c>
      <c r="G189" s="31">
        <f>IFERROR((G156+G159)/G10,"")</f>
        <v/>
      </c>
      <c r="H189" s="31">
        <f>IFERROR((H156+H159)/H10,"")</f>
        <v/>
      </c>
      <c r="I189" s="31">
        <f>IFERROR((I156+I159)/I10,"")</f>
        <v/>
      </c>
      <c r="J189" s="31">
        <f>IFERROR((J156+J159)/J10,"")</f>
        <v/>
      </c>
      <c r="K189" s="31">
        <f>IFERROR((K156+K159)/K10,"")</f>
        <v/>
      </c>
      <c r="L189" s="31">
        <f>IFERROR((L156+L159)/L10,"")</f>
        <v/>
      </c>
      <c r="M189" s="31">
        <f>IFERROR((M156+M159)/M10,"")</f>
        <v/>
      </c>
      <c r="N189" s="31">
        <f>IFERROR((N156+N159)/N10,"")</f>
        <v/>
      </c>
      <c r="O189" s="31">
        <f>IFERROR((O156+O159)/O10,"")</f>
        <v/>
      </c>
      <c r="P189" s="31">
        <f>IFERROR((P156+P159)/P10,"")</f>
        <v/>
      </c>
      <c r="Q189" s="31">
        <f>IFERROR((Q156+Q159)/Q10,"")</f>
        <v/>
      </c>
      <c r="R189" s="31">
        <f>IFERROR((R156+R159)/R10,"")</f>
        <v/>
      </c>
      <c r="S189" s="31">
        <f>IFERROR((S156+S159)/S10,"")</f>
        <v/>
      </c>
      <c r="T189" s="31">
        <f>IFERROR((T156+T159)/T10,"")</f>
        <v/>
      </c>
      <c r="U189" s="31">
        <f>IFERROR((U156+U159)/U10,"")</f>
        <v/>
      </c>
      <c r="V189" s="31">
        <f>IFERROR((V156+V159)/V10,"")</f>
        <v/>
      </c>
      <c r="W189" s="32">
        <f>IFERROR((W156+W159)/W10,"")</f>
        <v/>
      </c>
      <c r="X189" s="32">
        <f>IFERROR((X156+X159)/X10,"")</f>
        <v/>
      </c>
      <c r="Y189" s="32">
        <f>IFERROR((Y156+Y159)/Y10,"")</f>
        <v/>
      </c>
      <c r="Z189" s="32">
        <f>IFERROR((Z156+Z159)/Z10,"")</f>
        <v/>
      </c>
      <c r="AA189" s="32">
        <f>IFERROR((AA156+AA159)/AA10,"")</f>
        <v/>
      </c>
      <c r="AB189" s="32">
        <f>IFERROR((AB156+AB159)/AB10,"")</f>
        <v/>
      </c>
      <c r="AC189" s="32">
        <f>IFERROR((AC156+AC159)/AC10,"")</f>
        <v/>
      </c>
      <c r="AD189" s="32">
        <f>IFERROR((AD156+AD159)/AD10,"")</f>
        <v/>
      </c>
      <c r="AF189" s="31">
        <f>IFERROR((AF156+AF159)/AF10,"")</f>
        <v/>
      </c>
      <c r="AG189" s="31">
        <f>IFERROR((AG156+AG159)/AG10,"")</f>
        <v/>
      </c>
      <c r="AH189" s="31">
        <f>IFERROR((AH156+AH159)/AH10,"")</f>
        <v/>
      </c>
      <c r="AI189" s="31">
        <f>IFERROR((AI156+AI159)/AI10,"")</f>
        <v/>
      </c>
      <c r="AJ189" s="31">
        <f>IFERROR((AJ156+AJ159)/AJ10,"")</f>
        <v/>
      </c>
      <c r="AK189" s="32">
        <f>IFERROR((AK156+AK159)/AK10,"")</f>
        <v/>
      </c>
      <c r="AL189" s="32">
        <f>IFERROR((AL156+AL159)/AL10,"")</f>
        <v/>
      </c>
      <c r="AM189" s="32">
        <f>IFERROR((AM156+AM159)/AM10,"")</f>
        <v/>
      </c>
      <c r="AN189" s="32">
        <f>IFERROR((AN156+AN159)/AN10,"")</f>
        <v/>
      </c>
      <c r="AO189" s="32">
        <f>IFERROR((AO156+AO159)/AO10,"")</f>
        <v/>
      </c>
    </row>
    <row r="190">
      <c r="D190" s="10" t="inlineStr">
        <is>
          <t>CFO / Net Income</t>
        </is>
      </c>
      <c r="G190" s="36">
        <f>IFERROR(G156/G145,"")</f>
        <v/>
      </c>
      <c r="H190" s="36">
        <f>IFERROR(H156/H145,"")</f>
        <v/>
      </c>
      <c r="I190" s="36">
        <f>IFERROR(I156/I145,"")</f>
        <v/>
      </c>
      <c r="J190" s="36">
        <f>IFERROR(J156/J145,"")</f>
        <v/>
      </c>
      <c r="K190" s="36">
        <f>IFERROR(K156/K145,"")</f>
        <v/>
      </c>
      <c r="L190" s="36">
        <f>IFERROR(L156/L145,"")</f>
        <v/>
      </c>
      <c r="M190" s="36">
        <f>IFERROR(M156/M145,"")</f>
        <v/>
      </c>
      <c r="N190" s="36">
        <f>IFERROR(N156/N145,"")</f>
        <v/>
      </c>
      <c r="O190" s="36">
        <f>IFERROR(O156/O145,"")</f>
        <v/>
      </c>
      <c r="P190" s="36">
        <f>IFERROR(P156/P145,"")</f>
        <v/>
      </c>
      <c r="Q190" s="36">
        <f>IFERROR(Q156/Q145,"")</f>
        <v/>
      </c>
      <c r="R190" s="36">
        <f>IFERROR(R156/R145,"")</f>
        <v/>
      </c>
      <c r="S190" s="36">
        <f>IFERROR(S156/S145,"")</f>
        <v/>
      </c>
      <c r="T190" s="36">
        <f>IFERROR(T156/T145,"")</f>
        <v/>
      </c>
      <c r="U190" s="36">
        <f>IFERROR(U156/U145,"")</f>
        <v/>
      </c>
      <c r="V190" s="36">
        <f>IFERROR(V156/V145,"")</f>
        <v/>
      </c>
      <c r="W190" s="37">
        <f>IFERROR(W156/W145,"")</f>
        <v/>
      </c>
      <c r="X190" s="37">
        <f>IFERROR(X156/X145,"")</f>
        <v/>
      </c>
      <c r="Y190" s="37">
        <f>IFERROR(Y156/Y145,"")</f>
        <v/>
      </c>
      <c r="Z190" s="37">
        <f>IFERROR(Z156/Z145,"")</f>
        <v/>
      </c>
      <c r="AA190" s="37">
        <f>IFERROR(AA156/AA145,"")</f>
        <v/>
      </c>
      <c r="AB190" s="37">
        <f>IFERROR(AB156/AB145,"")</f>
        <v/>
      </c>
      <c r="AC190" s="37">
        <f>IFERROR(AC156/AC145,"")</f>
        <v/>
      </c>
      <c r="AD190" s="37">
        <f>IFERROR(AD156/AD145,"")</f>
        <v/>
      </c>
      <c r="AF190" s="36">
        <f>IFERROR(AF156/AF145,"")</f>
        <v/>
      </c>
      <c r="AG190" s="36">
        <f>IFERROR(AG156/AG145,"")</f>
        <v/>
      </c>
      <c r="AH190" s="36">
        <f>IFERROR(AH156/AH145,"")</f>
        <v/>
      </c>
      <c r="AI190" s="36">
        <f>IFERROR(AI156/AI145,"")</f>
        <v/>
      </c>
      <c r="AJ190" s="36">
        <f>IFERROR(AJ156/AJ145,"")</f>
        <v/>
      </c>
      <c r="AK190" s="37">
        <f>IFERROR(AK156/AK145,"")</f>
        <v/>
      </c>
      <c r="AL190" s="37">
        <f>IFERROR(AL156/AL145,"")</f>
        <v/>
      </c>
      <c r="AM190" s="37">
        <f>IFERROR(AM156/AM145,"")</f>
        <v/>
      </c>
      <c r="AN190" s="37">
        <f>IFERROR(AN156/AN145,"")</f>
        <v/>
      </c>
      <c r="AO190" s="37">
        <f>IFERROR(AO156/AO145,"")</f>
        <v/>
      </c>
    </row>
    <row r="191"/>
    <row r="192"/>
    <row r="193"/>
    <row r="194"/>
    <row r="195">
      <c r="B195" s="43" t="n"/>
      <c r="C195" s="43" t="n"/>
      <c r="D195" s="43" t="n"/>
      <c r="E195" s="43" t="n"/>
      <c r="F195" s="43" t="n"/>
      <c r="G195" s="43" t="n"/>
      <c r="H195" s="43" t="n"/>
      <c r="I195" s="43" t="n"/>
      <c r="J195" s="43" t="n"/>
      <c r="K195" s="43" t="n"/>
      <c r="L195" s="43" t="n"/>
      <c r="M195" s="43" t="n"/>
      <c r="N195" s="43" t="n"/>
      <c r="O195" s="43" t="n"/>
      <c r="P195" s="43" t="n"/>
      <c r="Q195" s="43" t="n"/>
      <c r="R195" s="43" t="n"/>
      <c r="S195" s="43" t="n"/>
      <c r="T195" s="43" t="n"/>
      <c r="U195" s="43" t="n"/>
      <c r="V195" s="43" t="n"/>
      <c r="W195" s="43" t="n"/>
      <c r="X195" s="43" t="n"/>
      <c r="Y195" s="43" t="n"/>
      <c r="Z195" s="43" t="n"/>
      <c r="AA195" s="43" t="n"/>
      <c r="AB195" s="43" t="n"/>
      <c r="AC195" s="43" t="n"/>
      <c r="AD195" s="43" t="n"/>
      <c r="AF195" s="43" t="n"/>
      <c r="AG195" s="43" t="n"/>
      <c r="AH195" s="43" t="n"/>
      <c r="AI195" s="43" t="n"/>
      <c r="AJ195" s="43" t="n"/>
      <c r="AK195" s="43" t="n"/>
      <c r="AL195" s="43" t="n"/>
      <c r="AM195" s="43" t="n"/>
      <c r="AN195" s="43" t="n"/>
      <c r="AO195" s="43" t="n"/>
    </row>
    <row r="196"/>
    <row r="197">
      <c r="C197" s="10" t="n"/>
      <c r="G197" s="39" t="n"/>
      <c r="H197" s="39" t="n"/>
      <c r="I197" s="39" t="n"/>
      <c r="J197" s="39" t="n"/>
      <c r="K197" s="39" t="n"/>
      <c r="L197" s="39" t="n"/>
      <c r="M197" s="39" t="n"/>
      <c r="N197" s="39" t="n"/>
      <c r="O197" s="39" t="n"/>
      <c r="P197" s="39" t="n"/>
      <c r="Q197" s="39" t="n"/>
      <c r="R197" s="39" t="n"/>
      <c r="S197" s="39" t="n"/>
      <c r="T197" s="39" t="n"/>
      <c r="U197" s="39" t="n"/>
      <c r="V197" s="39" t="n"/>
      <c r="W197" s="27" t="n"/>
      <c r="X197" s="27" t="n"/>
      <c r="Y197" s="27" t="n"/>
      <c r="Z197" s="27" t="n"/>
      <c r="AA197" s="27" t="n"/>
      <c r="AB197" s="27" t="n"/>
      <c r="AC197" s="27" t="n"/>
      <c r="AD197" s="27" t="n"/>
      <c r="AF197" s="39" t="n"/>
      <c r="AG197" s="39" t="n"/>
      <c r="AH197" s="39" t="n"/>
      <c r="AI197" s="39" t="n"/>
      <c r="AJ197" s="39" t="n"/>
      <c r="AK197" s="27" t="n"/>
      <c r="AL197" s="27" t="n"/>
      <c r="AM197" s="27" t="n"/>
      <c r="AN197" s="27" t="n"/>
      <c r="AO197" s="27" t="n"/>
    </row>
    <row r="198">
      <c r="D198" s="3" t="n"/>
      <c r="H198" s="32" t="n"/>
      <c r="I198" s="32" t="n"/>
      <c r="J198" s="32" t="n"/>
      <c r="K198" s="32" t="n"/>
      <c r="L198" s="32" t="n"/>
      <c r="M198" s="32" t="n"/>
      <c r="N198" s="32" t="n"/>
      <c r="O198" s="32" t="n"/>
      <c r="P198" s="32" t="n"/>
      <c r="Q198" s="32" t="n"/>
      <c r="R198" s="32" t="n"/>
      <c r="S198" s="32" t="n"/>
      <c r="T198" s="32" t="n"/>
      <c r="U198" s="32" t="n"/>
      <c r="V198" s="32" t="n"/>
      <c r="W198" s="33" t="n"/>
      <c r="X198" s="33" t="n"/>
      <c r="Y198" s="33" t="n"/>
      <c r="Z198" s="33" t="n"/>
      <c r="AA198" s="33" t="n"/>
      <c r="AB198" s="33" t="n"/>
      <c r="AC198" s="33" t="n"/>
      <c r="AD198" s="33" t="n"/>
      <c r="AG198" s="32" t="n"/>
      <c r="AH198" s="32" t="n"/>
      <c r="AI198" s="32" t="n"/>
      <c r="AJ198" s="32" t="n"/>
      <c r="AK198" s="32" t="n"/>
      <c r="AL198" s="32" t="n"/>
      <c r="AM198" s="33" t="n"/>
      <c r="AN198" s="33" t="n"/>
      <c r="AO198" s="33" t="n"/>
    </row>
    <row r="199">
      <c r="C199" s="10" t="n"/>
      <c r="G199" s="39" t="n"/>
      <c r="H199" s="39" t="n"/>
      <c r="I199" s="39" t="n"/>
      <c r="J199" s="39" t="n"/>
      <c r="K199" s="39" t="n"/>
      <c r="L199" s="39" t="n"/>
      <c r="M199" s="39" t="n"/>
      <c r="N199" s="39" t="n"/>
      <c r="O199" s="39" t="n"/>
      <c r="P199" s="39" t="n"/>
      <c r="Q199" s="39" t="n"/>
      <c r="R199" s="39" t="n"/>
      <c r="S199" s="39" t="n"/>
      <c r="T199" s="39" t="n"/>
      <c r="U199" s="39" t="n"/>
      <c r="V199" s="39" t="n"/>
      <c r="W199" s="27" t="n"/>
      <c r="X199" s="27" t="n"/>
      <c r="Y199" s="27" t="n"/>
      <c r="Z199" s="27" t="n"/>
      <c r="AA199" s="27" t="n"/>
      <c r="AB199" s="27" t="n"/>
      <c r="AC199" s="27" t="n"/>
      <c r="AD199" s="27" t="n"/>
      <c r="AF199" s="39" t="n"/>
      <c r="AG199" s="39" t="n"/>
      <c r="AH199" s="39" t="n"/>
      <c r="AI199" s="39" t="n"/>
      <c r="AJ199" s="39" t="n"/>
      <c r="AK199" s="27" t="n"/>
      <c r="AL199" s="27" t="n"/>
      <c r="AM199" s="27" t="n"/>
      <c r="AN199" s="27" t="n"/>
      <c r="AO199" s="27" t="n"/>
    </row>
    <row r="200">
      <c r="D200" s="3" t="n"/>
      <c r="H200" s="32" t="n"/>
      <c r="I200" s="32" t="n"/>
      <c r="J200" s="32" t="n"/>
      <c r="K200" s="32" t="n"/>
      <c r="L200" s="32" t="n"/>
      <c r="M200" s="32" t="n"/>
      <c r="N200" s="32" t="n"/>
      <c r="O200" s="32" t="n"/>
      <c r="P200" s="32" t="n"/>
      <c r="Q200" s="32" t="n"/>
      <c r="R200" s="32" t="n"/>
      <c r="S200" s="32" t="n"/>
      <c r="T200" s="32" t="n"/>
      <c r="U200" s="32" t="n"/>
      <c r="V200" s="32" t="n"/>
      <c r="W200" s="33" t="n"/>
      <c r="X200" s="33" t="n"/>
      <c r="Y200" s="33" t="n"/>
      <c r="Z200" s="33" t="n"/>
      <c r="AA200" s="33" t="n"/>
      <c r="AB200" s="33" t="n"/>
      <c r="AC200" s="33" t="n"/>
      <c r="AD200" s="33" t="n"/>
      <c r="AG200" s="32" t="n"/>
      <c r="AH200" s="32" t="n"/>
      <c r="AI200" s="32" t="n"/>
      <c r="AJ200" s="32" t="n"/>
      <c r="AK200" s="32" t="n"/>
      <c r="AL200" s="32" t="n"/>
      <c r="AM200" s="33" t="n"/>
      <c r="AN200" s="33" t="n"/>
      <c r="AO200" s="33" t="n"/>
    </row>
    <row r="201">
      <c r="C201" s="6" t="n"/>
      <c r="G201" s="25" t="n"/>
      <c r="H201" s="25" t="n"/>
      <c r="I201" s="25" t="n"/>
      <c r="J201" s="25" t="n"/>
      <c r="K201" s="25" t="n"/>
      <c r="L201" s="25" t="n"/>
      <c r="M201" s="25" t="n"/>
      <c r="N201" s="25" t="n"/>
      <c r="O201" s="25" t="n"/>
      <c r="P201" s="25" t="n"/>
      <c r="Q201" s="25" t="n"/>
      <c r="R201" s="25" t="n"/>
      <c r="S201" s="25" t="n"/>
      <c r="T201" s="25" t="n"/>
      <c r="U201" s="25" t="n"/>
      <c r="V201" s="25" t="n"/>
      <c r="W201" s="25" t="n"/>
      <c r="X201" s="25" t="n"/>
      <c r="Y201" s="25" t="n"/>
      <c r="Z201" s="25" t="n"/>
      <c r="AA201" s="25" t="n"/>
      <c r="AB201" s="25" t="n"/>
      <c r="AC201" s="25" t="n"/>
      <c r="AD201" s="25" t="n"/>
      <c r="AF201" s="25" t="n"/>
      <c r="AG201" s="25" t="n"/>
      <c r="AH201" s="25" t="n"/>
      <c r="AI201" s="25" t="n"/>
      <c r="AJ201" s="25" t="n"/>
      <c r="AK201" s="25" t="n"/>
      <c r="AL201" s="25" t="n"/>
      <c r="AM201" s="25" t="n"/>
      <c r="AN201" s="25" t="n"/>
      <c r="AO201" s="25" t="n"/>
    </row>
    <row r="202">
      <c r="D202" s="3" t="n"/>
      <c r="G202" s="41" t="n"/>
      <c r="H202" s="41" t="n"/>
      <c r="I202" s="41" t="n"/>
      <c r="J202" s="41" t="n"/>
      <c r="K202" s="41" t="n"/>
      <c r="L202" s="41" t="n"/>
      <c r="M202" s="41" t="n"/>
      <c r="N202" s="41" t="n"/>
      <c r="O202" s="41" t="n"/>
      <c r="P202" s="41" t="n"/>
      <c r="Q202" s="41" t="n"/>
      <c r="R202" s="41" t="n"/>
      <c r="S202" s="41" t="n"/>
      <c r="T202" s="41" t="n"/>
      <c r="U202" s="41" t="n"/>
      <c r="V202" s="41" t="n"/>
      <c r="W202" s="41" t="n"/>
      <c r="X202" s="41" t="n"/>
      <c r="Y202" s="41" t="n"/>
      <c r="Z202" s="41" t="n"/>
      <c r="AA202" s="41" t="n"/>
      <c r="AB202" s="41" t="n"/>
      <c r="AC202" s="41" t="n"/>
      <c r="AD202" s="41" t="n"/>
      <c r="AF202" s="41" t="n"/>
      <c r="AG202" s="41" t="n"/>
      <c r="AH202" s="41" t="n"/>
      <c r="AI202" s="41" t="n"/>
      <c r="AJ202" s="41" t="n"/>
      <c r="AK202" s="41" t="n"/>
      <c r="AL202" s="41" t="n"/>
      <c r="AM202" s="41" t="n"/>
      <c r="AN202" s="41" t="n"/>
      <c r="AO202" s="41" t="n"/>
    </row>
    <row r="203"/>
    <row r="204">
      <c r="C204" s="3" t="n"/>
    </row>
    <row r="205">
      <c r="D205" s="3" t="n"/>
      <c r="G205" s="39" t="n"/>
      <c r="H205" s="39" t="n"/>
      <c r="I205" s="39" t="n"/>
      <c r="J205" s="39" t="n"/>
      <c r="K205" s="39" t="n"/>
      <c r="L205" s="39" t="n"/>
      <c r="M205" s="39" t="n"/>
      <c r="N205" s="39" t="n"/>
      <c r="O205" s="39" t="n"/>
      <c r="P205" s="39" t="n"/>
      <c r="Q205" s="39" t="n"/>
      <c r="R205" s="39" t="n"/>
      <c r="S205" s="39" t="n"/>
      <c r="T205" s="39" t="n"/>
      <c r="U205" s="39" t="n"/>
      <c r="AF205" s="39" t="n"/>
      <c r="AG205" s="39" t="n"/>
      <c r="AH205" s="39" t="n"/>
      <c r="AI205" s="39" t="n"/>
      <c r="AJ205" s="39" t="n"/>
    </row>
    <row r="206">
      <c r="D206" s="3" t="n"/>
      <c r="G206" s="39" t="n"/>
      <c r="H206" s="39" t="n"/>
      <c r="I206" s="39" t="n"/>
      <c r="J206" s="39" t="n"/>
      <c r="K206" s="39" t="n"/>
      <c r="L206" s="39" t="n"/>
      <c r="M206" s="39" t="n"/>
      <c r="N206" s="39" t="n"/>
      <c r="O206" s="39" t="n"/>
      <c r="P206" s="39" t="n"/>
      <c r="Q206" s="39" t="n"/>
      <c r="R206" s="39" t="n"/>
      <c r="S206" s="39" t="n"/>
      <c r="T206" s="39" t="n"/>
      <c r="U206" s="39" t="n"/>
      <c r="AF206" s="39" t="n"/>
      <c r="AG206" s="39" t="n"/>
      <c r="AH206" s="39" t="n"/>
      <c r="AI206" s="39" t="n"/>
      <c r="AJ206" s="39" t="n"/>
    </row>
    <row r="207">
      <c r="D207" s="3" t="n"/>
      <c r="G207" s="39" t="n"/>
      <c r="H207" s="39" t="n"/>
      <c r="I207" s="39" t="n"/>
      <c r="J207" s="39" t="n"/>
      <c r="K207" s="39" t="n"/>
      <c r="L207" s="39" t="n"/>
      <c r="M207" s="39" t="n"/>
      <c r="N207" s="39" t="n"/>
      <c r="O207" s="39" t="n"/>
      <c r="P207" s="39" t="n"/>
      <c r="Q207" s="39" t="n"/>
      <c r="R207" s="39" t="n"/>
      <c r="S207" s="39" t="n"/>
      <c r="T207" s="39" t="n"/>
      <c r="U207" s="39" t="n"/>
      <c r="AF207" s="39" t="n"/>
      <c r="AG207" s="39" t="n"/>
      <c r="AH207" s="39" t="n"/>
      <c r="AI207" s="39" t="n"/>
      <c r="AJ207" s="39" t="n"/>
    </row>
    <row r="208">
      <c r="D208" s="3" t="n"/>
      <c r="G208" s="39" t="n"/>
      <c r="H208" s="39" t="n"/>
      <c r="I208" s="39" t="n"/>
      <c r="J208" s="39" t="n"/>
      <c r="K208" s="39" t="n"/>
      <c r="L208" s="39" t="n"/>
      <c r="M208" s="39" t="n"/>
      <c r="N208" s="39" t="n"/>
      <c r="O208" s="39" t="n"/>
      <c r="P208" s="39" t="n"/>
      <c r="Q208" s="39" t="n"/>
      <c r="R208" s="39" t="n"/>
      <c r="S208" s="39" t="n"/>
      <c r="T208" s="39" t="n"/>
      <c r="U208" s="39" t="n"/>
      <c r="AF208" s="39" t="n"/>
      <c r="AG208" s="39" t="n"/>
      <c r="AH208" s="39" t="n"/>
      <c r="AI208" s="39" t="n"/>
      <c r="AJ208" s="39" t="n"/>
    </row>
    <row r="209">
      <c r="D209" s="3" t="n"/>
      <c r="G209" s="39" t="n"/>
      <c r="H209" s="39" t="n"/>
      <c r="I209" s="39" t="n"/>
      <c r="J209" s="39" t="n"/>
      <c r="K209" s="39" t="n"/>
      <c r="L209" s="39" t="n"/>
      <c r="M209" s="39" t="n"/>
      <c r="N209" s="39" t="n"/>
      <c r="O209" s="39" t="n"/>
      <c r="P209" s="39" t="n"/>
      <c r="Q209" s="39" t="n"/>
      <c r="R209" s="39" t="n"/>
      <c r="S209" s="39" t="n"/>
      <c r="T209" s="39" t="n"/>
      <c r="U209" s="39" t="n"/>
      <c r="AF209" s="39" t="n"/>
      <c r="AG209" s="39" t="n"/>
      <c r="AH209" s="39" t="n"/>
      <c r="AI209" s="39" t="n"/>
      <c r="AJ209" s="39" t="n"/>
    </row>
    <row r="210"/>
    <row r="211"/>
    <row r="212">
      <c r="B212" s="43" t="n"/>
      <c r="C212" s="43" t="n"/>
      <c r="D212" s="43" t="n"/>
      <c r="E212" s="43" t="n"/>
      <c r="F212" s="43" t="n"/>
      <c r="G212" s="43" t="n"/>
      <c r="H212" s="43" t="n"/>
      <c r="I212" s="43" t="n"/>
      <c r="J212" s="43" t="n"/>
      <c r="K212" s="43" t="n"/>
      <c r="L212" s="43" t="n"/>
      <c r="M212" s="43" t="n"/>
      <c r="N212" s="43" t="n"/>
      <c r="O212" s="43" t="n"/>
      <c r="P212" s="43" t="n"/>
      <c r="Q212" s="43" t="n"/>
      <c r="R212" s="43" t="n"/>
      <c r="S212" s="43" t="n"/>
      <c r="T212" s="43" t="n"/>
      <c r="U212" s="43" t="n"/>
      <c r="V212" s="43" t="n"/>
      <c r="W212" s="43" t="n"/>
      <c r="X212" s="43" t="n"/>
      <c r="Y212" s="43" t="n"/>
      <c r="Z212" s="43" t="n"/>
      <c r="AA212" s="43" t="n"/>
      <c r="AB212" s="43" t="n"/>
      <c r="AC212" s="43" t="n"/>
      <c r="AD212" s="43" t="n"/>
      <c r="AF212" s="43" t="n"/>
      <c r="AG212" s="43" t="n"/>
      <c r="AH212" s="43" t="n"/>
      <c r="AI212" s="43" t="n"/>
      <c r="AJ212" s="43" t="n"/>
      <c r="AK212" s="43" t="n"/>
      <c r="AL212" s="43" t="n"/>
      <c r="AM212" s="43" t="n"/>
      <c r="AN212" s="43" t="n"/>
      <c r="AO212" s="43" t="n"/>
    </row>
    <row r="213"/>
    <row r="214">
      <c r="C214" s="10" t="n"/>
      <c r="G214" s="32" t="n"/>
      <c r="H214" s="32" t="n"/>
      <c r="I214" s="32" t="n"/>
      <c r="J214" s="32" t="n"/>
      <c r="K214" s="32" t="n"/>
      <c r="L214" s="32" t="n"/>
      <c r="M214" s="32" t="n"/>
      <c r="N214" s="32" t="n"/>
      <c r="O214" s="32" t="n"/>
      <c r="P214" s="32" t="n"/>
      <c r="Q214" s="32" t="n"/>
      <c r="R214" s="32" t="n"/>
      <c r="S214" s="32" t="n"/>
      <c r="T214" s="32" t="n"/>
      <c r="U214" s="32" t="n"/>
      <c r="V214" s="32" t="n"/>
      <c r="W214" s="33" t="n"/>
      <c r="X214" s="33" t="n"/>
      <c r="Y214" s="33" t="n"/>
      <c r="Z214" s="33" t="n"/>
      <c r="AA214" s="33" t="n"/>
      <c r="AB214" s="33" t="n"/>
      <c r="AC214" s="33" t="n"/>
      <c r="AD214" s="33" t="n"/>
      <c r="AF214" s="32" t="n"/>
      <c r="AG214" s="32" t="n"/>
      <c r="AH214" s="32" t="n"/>
      <c r="AI214" s="32" t="n"/>
      <c r="AJ214" s="32" t="n"/>
      <c r="AK214" s="32" t="n"/>
      <c r="AL214" s="32" t="n"/>
      <c r="AM214" s="33" t="n"/>
      <c r="AN214" s="33" t="n"/>
      <c r="AO214" s="33" t="n"/>
    </row>
    <row r="215">
      <c r="C215" s="10" t="n"/>
      <c r="G215" s="32" t="n"/>
      <c r="H215" s="32" t="n"/>
      <c r="I215" s="32" t="n"/>
      <c r="J215" s="32" t="n"/>
      <c r="K215" s="32" t="n"/>
      <c r="L215" s="32" t="n"/>
      <c r="M215" s="32" t="n"/>
      <c r="N215" s="32" t="n"/>
      <c r="O215" s="32" t="n"/>
      <c r="P215" s="32" t="n"/>
      <c r="Q215" s="32" t="n"/>
      <c r="R215" s="32" t="n"/>
      <c r="S215" s="32" t="n"/>
      <c r="T215" s="32" t="n"/>
      <c r="U215" s="32" t="n"/>
      <c r="V215" s="32" t="n"/>
      <c r="W215" s="33" t="n"/>
      <c r="X215" s="33" t="n"/>
      <c r="Y215" s="33" t="n"/>
      <c r="Z215" s="33" t="n"/>
      <c r="AA215" s="33" t="n"/>
      <c r="AB215" s="33" t="n"/>
      <c r="AC215" s="33" t="n"/>
      <c r="AD215" s="33" t="n"/>
      <c r="AF215" s="32" t="n"/>
      <c r="AG215" s="32" t="n"/>
      <c r="AH215" s="32" t="n"/>
      <c r="AI215" s="32" t="n"/>
      <c r="AJ215" s="32" t="n"/>
      <c r="AK215" s="32" t="n"/>
      <c r="AL215" s="32" t="n"/>
      <c r="AM215" s="33" t="n"/>
      <c r="AN215" s="33" t="n"/>
      <c r="AO215" s="33" t="n"/>
    </row>
    <row r="216">
      <c r="C216" s="10" t="n"/>
      <c r="G216" s="32" t="n"/>
      <c r="H216" s="32" t="n"/>
      <c r="I216" s="32" t="n"/>
      <c r="J216" s="32" t="n"/>
      <c r="K216" s="32" t="n"/>
      <c r="L216" s="32" t="n"/>
      <c r="M216" s="32" t="n"/>
      <c r="N216" s="32" t="n"/>
      <c r="O216" s="32" t="n"/>
      <c r="P216" s="32" t="n"/>
      <c r="Q216" s="32" t="n"/>
      <c r="R216" s="32" t="n"/>
      <c r="S216" s="32" t="n"/>
      <c r="T216" s="32" t="n"/>
      <c r="U216" s="32" t="n"/>
      <c r="V216" s="32" t="n"/>
      <c r="W216" s="33" t="n"/>
      <c r="X216" s="33" t="n"/>
      <c r="Y216" s="33" t="n"/>
      <c r="Z216" s="33" t="n"/>
      <c r="AA216" s="33" t="n"/>
      <c r="AB216" s="33" t="n"/>
      <c r="AC216" s="33" t="n"/>
      <c r="AD216" s="33" t="n"/>
      <c r="AF216" s="32" t="n"/>
      <c r="AG216" s="32" t="n"/>
      <c r="AH216" s="32" t="n"/>
      <c r="AI216" s="32" t="n"/>
      <c r="AJ216" s="32" t="n"/>
      <c r="AK216" s="32" t="n"/>
      <c r="AL216" s="32" t="n"/>
      <c r="AM216" s="33" t="n"/>
      <c r="AN216" s="33" t="n"/>
      <c r="AO216" s="33" t="n"/>
    </row>
    <row r="217">
      <c r="C217" s="10" t="n"/>
      <c r="G217" s="32" t="n"/>
      <c r="H217" s="32" t="n"/>
      <c r="I217" s="32" t="n"/>
      <c r="J217" s="32" t="n"/>
      <c r="K217" s="32" t="n"/>
      <c r="L217" s="32" t="n"/>
      <c r="M217" s="32" t="n"/>
      <c r="N217" s="32" t="n"/>
      <c r="O217" s="32" t="n"/>
      <c r="P217" s="32" t="n"/>
      <c r="Q217" s="32" t="n"/>
      <c r="R217" s="32" t="n"/>
      <c r="S217" s="32" t="n"/>
      <c r="T217" s="32" t="n"/>
      <c r="U217" s="32" t="n"/>
      <c r="V217" s="32" t="n"/>
      <c r="W217" s="33" t="n"/>
      <c r="X217" s="33" t="n"/>
      <c r="Y217" s="33" t="n"/>
      <c r="Z217" s="33" t="n"/>
      <c r="AA217" s="33" t="n"/>
      <c r="AB217" s="33" t="n"/>
      <c r="AC217" s="33" t="n"/>
      <c r="AD217" s="33" t="n"/>
      <c r="AF217" s="32" t="n"/>
      <c r="AG217" s="32" t="n"/>
      <c r="AH217" s="32" t="n"/>
      <c r="AI217" s="32" t="n"/>
      <c r="AJ217" s="32" t="n"/>
      <c r="AK217" s="32" t="n"/>
      <c r="AL217" s="32" t="n"/>
      <c r="AM217" s="33" t="n"/>
      <c r="AN217" s="33" t="n"/>
      <c r="AO217" s="33" t="n"/>
    </row>
    <row r="218">
      <c r="C218" s="10" t="n"/>
      <c r="G218" s="32" t="n"/>
      <c r="H218" s="32" t="n"/>
      <c r="I218" s="32" t="n"/>
      <c r="J218" s="32" t="n"/>
      <c r="K218" s="32" t="n"/>
      <c r="L218" s="32" t="n"/>
      <c r="M218" s="32" t="n"/>
      <c r="N218" s="32" t="n"/>
      <c r="O218" s="32" t="n"/>
      <c r="P218" s="32" t="n"/>
      <c r="Q218" s="32" t="n"/>
      <c r="R218" s="32" t="n"/>
      <c r="S218" s="32" t="n"/>
      <c r="T218" s="32" t="n"/>
      <c r="U218" s="32" t="n"/>
      <c r="V218" s="32" t="n"/>
      <c r="W218" s="33" t="n"/>
      <c r="X218" s="33" t="n"/>
      <c r="Y218" s="33" t="n"/>
      <c r="Z218" s="33" t="n"/>
      <c r="AA218" s="33" t="n"/>
      <c r="AB218" s="33" t="n"/>
      <c r="AC218" s="33" t="n"/>
      <c r="AD218" s="33" t="n"/>
      <c r="AF218" s="32" t="n"/>
      <c r="AG218" s="32" t="n"/>
      <c r="AH218" s="32" t="n"/>
      <c r="AI218" s="32" t="n"/>
      <c r="AJ218" s="32" t="n"/>
      <c r="AK218" s="32" t="n"/>
      <c r="AL218" s="32" t="n"/>
      <c r="AM218" s="33" t="n"/>
      <c r="AN218" s="33" t="n"/>
      <c r="AO218" s="33" t="n"/>
    </row>
    <row r="219">
      <c r="C219" s="10" t="n"/>
      <c r="G219" s="32" t="n"/>
      <c r="H219" s="32" t="n"/>
      <c r="I219" s="32" t="n"/>
      <c r="J219" s="32" t="n"/>
      <c r="K219" s="32" t="n"/>
      <c r="L219" s="32" t="n"/>
      <c r="M219" s="32" t="n"/>
      <c r="N219" s="32" t="n"/>
      <c r="O219" s="32" t="n"/>
      <c r="P219" s="32" t="n"/>
      <c r="Q219" s="32" t="n"/>
      <c r="R219" s="32" t="n"/>
      <c r="S219" s="32" t="n"/>
      <c r="T219" s="32" t="n"/>
      <c r="U219" s="32" t="n"/>
      <c r="V219" s="32" t="n"/>
      <c r="W219" s="33" t="n"/>
      <c r="X219" s="33" t="n"/>
      <c r="Y219" s="33" t="n"/>
      <c r="Z219" s="33" t="n"/>
      <c r="AA219" s="33" t="n"/>
      <c r="AB219" s="33" t="n"/>
      <c r="AC219" s="33" t="n"/>
      <c r="AD219" s="33" t="n"/>
      <c r="AF219" s="32" t="n"/>
      <c r="AG219" s="32" t="n"/>
      <c r="AH219" s="32" t="n"/>
      <c r="AI219" s="32" t="n"/>
      <c r="AJ219" s="32" t="n"/>
      <c r="AK219" s="32" t="n"/>
      <c r="AL219" s="32" t="n"/>
      <c r="AM219" s="33" t="n"/>
      <c r="AN219" s="33" t="n"/>
      <c r="AO219" s="33" t="n"/>
    </row>
    <row r="220">
      <c r="C220" s="10" t="n"/>
      <c r="G220" s="32" t="n"/>
      <c r="H220" s="32" t="n"/>
      <c r="I220" s="32" t="n"/>
      <c r="J220" s="32" t="n"/>
      <c r="K220" s="32" t="n"/>
      <c r="L220" s="32" t="n"/>
      <c r="M220" s="32" t="n"/>
      <c r="N220" s="32" t="n"/>
      <c r="O220" s="32" t="n"/>
      <c r="P220" s="32" t="n"/>
      <c r="Q220" s="32" t="n"/>
      <c r="R220" s="32" t="n"/>
      <c r="S220" s="32" t="n"/>
      <c r="T220" s="32" t="n"/>
      <c r="U220" s="32" t="n"/>
      <c r="V220" s="32" t="n"/>
      <c r="W220" s="33" t="n"/>
      <c r="X220" s="33" t="n"/>
      <c r="Y220" s="33" t="n"/>
      <c r="Z220" s="33" t="n"/>
      <c r="AA220" s="33" t="n"/>
      <c r="AB220" s="33" t="n"/>
      <c r="AC220" s="33" t="n"/>
      <c r="AD220" s="33" t="n"/>
      <c r="AF220" s="32" t="n"/>
      <c r="AG220" s="32" t="n"/>
      <c r="AH220" s="32" t="n"/>
      <c r="AI220" s="32" t="n"/>
      <c r="AJ220" s="32" t="n"/>
      <c r="AK220" s="32" t="n"/>
      <c r="AL220" s="32" t="n"/>
      <c r="AM220" s="33" t="n"/>
      <c r="AN220" s="33" t="n"/>
      <c r="AO220" s="33" t="n"/>
    </row>
    <row r="221">
      <c r="C221" s="10" t="n"/>
      <c r="G221" s="32" t="n"/>
      <c r="H221" s="32" t="n"/>
      <c r="I221" s="32" t="n"/>
      <c r="J221" s="32" t="n"/>
      <c r="K221" s="32" t="n"/>
      <c r="L221" s="32" t="n"/>
      <c r="M221" s="32" t="n"/>
      <c r="N221" s="32" t="n"/>
      <c r="O221" s="32" t="n"/>
      <c r="P221" s="32" t="n"/>
      <c r="Q221" s="32" t="n"/>
      <c r="R221" s="32" t="n"/>
      <c r="S221" s="32" t="n"/>
      <c r="T221" s="32" t="n"/>
      <c r="U221" s="32" t="n"/>
      <c r="V221" s="32" t="n"/>
      <c r="W221" s="33" t="n"/>
      <c r="X221" s="33" t="n"/>
      <c r="Y221" s="33" t="n"/>
      <c r="Z221" s="33" t="n"/>
      <c r="AA221" s="33" t="n"/>
      <c r="AB221" s="33" t="n"/>
      <c r="AC221" s="33" t="n"/>
      <c r="AD221" s="33" t="n"/>
      <c r="AF221" s="32" t="n"/>
      <c r="AG221" s="32" t="n"/>
      <c r="AH221" s="32" t="n"/>
      <c r="AI221" s="32" t="n"/>
      <c r="AJ221" s="32" t="n"/>
      <c r="AK221" s="32" t="n"/>
      <c r="AL221" s="32" t="n"/>
      <c r="AM221" s="33" t="n"/>
      <c r="AN221" s="33" t="n"/>
      <c r="AO221" s="33" t="n"/>
    </row>
    <row r="222"/>
    <row r="223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J25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NVIDIA Corporation</t>
        </is>
      </c>
    </row>
    <row r="3">
      <c r="B3" s="3" t="inlineStr">
        <is>
          <t>As-reported subtotals (for reconciliation only)</t>
        </is>
      </c>
    </row>
    <row r="4"/>
    <row r="5">
      <c r="G5" s="5" t="inlineStr">
        <is>
          <t>Q2'23</t>
        </is>
      </c>
      <c r="H5" s="5" t="inlineStr">
        <is>
          <t>Q3'23</t>
        </is>
      </c>
      <c r="I5" s="5" t="inlineStr">
        <is>
          <t>Q4'23</t>
        </is>
      </c>
      <c r="J5" s="5" t="inlineStr">
        <is>
          <t>Q1'24</t>
        </is>
      </c>
      <c r="K5" s="5" t="inlineStr">
        <is>
          <t>Q2'24</t>
        </is>
      </c>
      <c r="L5" s="5" t="inlineStr">
        <is>
          <t>Q3'24</t>
        </is>
      </c>
      <c r="M5" s="5" t="inlineStr">
        <is>
          <t>Q4'24</t>
        </is>
      </c>
      <c r="N5" s="5" t="inlineStr">
        <is>
          <t>Q1'25</t>
        </is>
      </c>
      <c r="O5" s="5" t="inlineStr">
        <is>
          <t>Q2'25</t>
        </is>
      </c>
      <c r="P5" s="5" t="inlineStr">
        <is>
          <t>Q3'25</t>
        </is>
      </c>
      <c r="Q5" s="5" t="inlineStr">
        <is>
          <t>Q4'25</t>
        </is>
      </c>
      <c r="R5" s="5" t="inlineStr">
        <is>
          <t>Q1'26</t>
        </is>
      </c>
      <c r="S5" s="5" t="inlineStr">
        <is>
          <t>Q2'26</t>
        </is>
      </c>
      <c r="T5" s="5" t="inlineStr">
        <is>
          <t>Q3'26</t>
        </is>
      </c>
      <c r="U5" s="5" t="inlineStr">
        <is>
          <t>Q4'26</t>
        </is>
      </c>
      <c r="V5" s="5" t="inlineStr">
        <is>
          <t>Q1'27</t>
        </is>
      </c>
      <c r="AF5" s="5" t="inlineStr">
        <is>
          <t>FY2022</t>
        </is>
      </c>
      <c r="AG5" s="5" t="inlineStr">
        <is>
          <t>FY2023</t>
        </is>
      </c>
      <c r="AH5" s="5" t="inlineStr">
        <is>
          <t>FY2024</t>
        </is>
      </c>
      <c r="AI5" s="5" t="inlineStr">
        <is>
          <t>FY2025</t>
        </is>
      </c>
      <c r="AJ5" s="5" t="inlineStr">
        <is>
          <t>FY2026</t>
        </is>
      </c>
    </row>
    <row r="6"/>
    <row r="7"/>
    <row r="8"/>
    <row r="9">
      <c r="B9" t="inlineStr">
        <is>
          <t>Revenue (Total)</t>
        </is>
      </c>
      <c r="G9" s="19" t="n">
        <v>6704</v>
      </c>
      <c r="H9" s="19" t="n">
        <v>5931</v>
      </c>
      <c r="I9" s="19" t="n">
        <v>6051</v>
      </c>
      <c r="J9" s="19" t="n">
        <v>7192</v>
      </c>
      <c r="K9" s="19" t="n">
        <v>13507</v>
      </c>
      <c r="L9" s="19" t="n">
        <v>18120</v>
      </c>
      <c r="M9" s="19" t="n">
        <v>22103</v>
      </c>
      <c r="N9" s="19" t="n">
        <v>26044</v>
      </c>
      <c r="O9" s="19" t="n">
        <v>30040</v>
      </c>
      <c r="P9" s="19" t="n">
        <v>35082</v>
      </c>
      <c r="Q9" s="19" t="n">
        <v>39331</v>
      </c>
      <c r="R9" s="19" t="n">
        <v>44062</v>
      </c>
      <c r="S9" s="19" t="n">
        <v>46743</v>
      </c>
      <c r="T9" s="19" t="n">
        <v>57006</v>
      </c>
      <c r="U9" s="19" t="n">
        <v>68127</v>
      </c>
      <c r="V9" s="19" t="n">
        <v>81615</v>
      </c>
      <c r="AF9" s="19" t="n">
        <v>26914</v>
      </c>
      <c r="AG9" s="19" t="n">
        <v>26974</v>
      </c>
      <c r="AH9" s="19" t="n">
        <v>60922</v>
      </c>
      <c r="AI9" s="19" t="n">
        <v>130497</v>
      </c>
      <c r="AJ9" s="19" t="n">
        <v>215938</v>
      </c>
    </row>
    <row r="10">
      <c r="B10" t="inlineStr">
        <is>
          <t>Cost of Revenue</t>
        </is>
      </c>
      <c r="G10" s="19" t="n">
        <v>-3789</v>
      </c>
      <c r="H10" s="19" t="n">
        <v>-2754</v>
      </c>
      <c r="I10" s="19" t="n">
        <v>-2218</v>
      </c>
      <c r="J10" s="19" t="n">
        <v>-2544</v>
      </c>
      <c r="K10" s="19" t="n">
        <v>-4045</v>
      </c>
      <c r="L10" s="19" t="n">
        <v>-4720</v>
      </c>
      <c r="M10" s="19" t="n">
        <v>-5312</v>
      </c>
      <c r="N10" s="19" t="n">
        <v>-5638</v>
      </c>
      <c r="O10" s="19" t="n">
        <v>-7466</v>
      </c>
      <c r="P10" s="19" t="n">
        <v>-8926</v>
      </c>
      <c r="Q10" s="19" t="n">
        <v>-10608</v>
      </c>
      <c r="R10" s="19" t="n">
        <v>-17394</v>
      </c>
      <c r="S10" s="19" t="n">
        <v>-12890</v>
      </c>
      <c r="T10" s="19" t="n">
        <v>-15157</v>
      </c>
      <c r="U10" s="19" t="n">
        <v>-17034</v>
      </c>
      <c r="V10" s="19" t="n">
        <v>-20458</v>
      </c>
      <c r="AF10" s="19" t="n">
        <v>-9439</v>
      </c>
      <c r="AG10" s="19" t="n">
        <v>-11618</v>
      </c>
      <c r="AH10" s="19" t="n">
        <v>-16621</v>
      </c>
      <c r="AI10" s="19" t="n">
        <v>-32639</v>
      </c>
      <c r="AJ10" s="19" t="n">
        <v>-62475</v>
      </c>
    </row>
    <row r="11">
      <c r="B11" t="inlineStr">
        <is>
          <t>Gross Profit</t>
        </is>
      </c>
      <c r="G11" s="19" t="n">
        <v>2915</v>
      </c>
      <c r="H11" s="19" t="n">
        <v>3177</v>
      </c>
      <c r="I11" s="19" t="n">
        <v>3833</v>
      </c>
      <c r="J11" s="19" t="n">
        <v>4648</v>
      </c>
      <c r="K11" s="19" t="n">
        <v>9462</v>
      </c>
      <c r="L11" s="19" t="n">
        <v>13400</v>
      </c>
      <c r="M11" s="19" t="n">
        <v>16791</v>
      </c>
      <c r="N11" s="19" t="n">
        <v>20406</v>
      </c>
      <c r="O11" s="19" t="n">
        <v>22574</v>
      </c>
      <c r="P11" s="19" t="n">
        <v>26156</v>
      </c>
      <c r="Q11" s="19" t="n">
        <v>28723</v>
      </c>
      <c r="R11" s="19" t="n">
        <v>26668</v>
      </c>
      <c r="S11" s="19" t="n">
        <v>33853</v>
      </c>
      <c r="T11" s="19" t="n">
        <v>41849</v>
      </c>
      <c r="U11" s="19" t="n">
        <v>51093</v>
      </c>
      <c r="V11" s="19" t="n">
        <v>61157</v>
      </c>
      <c r="AF11" s="19" t="n">
        <v>17475</v>
      </c>
      <c r="AG11" s="19" t="n">
        <v>15356</v>
      </c>
      <c r="AH11" s="19" t="n">
        <v>44301</v>
      </c>
      <c r="AI11" s="19" t="n">
        <v>97858</v>
      </c>
      <c r="AJ11" s="19" t="n">
        <v>153463</v>
      </c>
    </row>
    <row r="12">
      <c r="B12" t="inlineStr">
        <is>
          <t>Total OpEx</t>
        </is>
      </c>
      <c r="G12" s="19" t="n">
        <v>-2416</v>
      </c>
      <c r="H12" s="19" t="n">
        <v>-2576</v>
      </c>
      <c r="I12" s="19" t="n">
        <v>-2577</v>
      </c>
      <c r="J12" s="19" t="n">
        <v>-2508</v>
      </c>
      <c r="K12" s="19" t="n">
        <v>-2662</v>
      </c>
      <c r="L12" s="19" t="n">
        <v>-2983</v>
      </c>
      <c r="M12" s="19" t="n">
        <v>-3177</v>
      </c>
      <c r="N12" s="19" t="n">
        <v>-3497</v>
      </c>
      <c r="O12" s="19" t="n">
        <v>-3932</v>
      </c>
      <c r="P12" s="19" t="n">
        <v>-4287</v>
      </c>
      <c r="Q12" s="19" t="n">
        <v>-4689</v>
      </c>
      <c r="R12" s="19" t="n">
        <v>-5030</v>
      </c>
      <c r="S12" s="19" t="n">
        <v>-5413</v>
      </c>
      <c r="T12" s="19" t="n">
        <v>-5839</v>
      </c>
      <c r="U12" s="19" t="n">
        <v>-6794</v>
      </c>
      <c r="V12" s="19" t="n">
        <v>-7621</v>
      </c>
      <c r="AF12" s="19" t="n">
        <v>-7434</v>
      </c>
      <c r="AG12" s="19" t="n">
        <v>-11132</v>
      </c>
      <c r="AH12" s="19" t="n">
        <v>-11329</v>
      </c>
      <c r="AI12" s="19" t="n">
        <v>-16405</v>
      </c>
      <c r="AJ12" s="19" t="n">
        <v>-23076</v>
      </c>
    </row>
    <row r="13">
      <c r="B13" t="inlineStr">
        <is>
          <t>Operating Income</t>
        </is>
      </c>
      <c r="G13" s="19" t="n">
        <v>499</v>
      </c>
      <c r="H13" s="19" t="n">
        <v>601</v>
      </c>
      <c r="I13" s="19" t="n">
        <v>1256</v>
      </c>
      <c r="J13" s="19" t="n">
        <v>2140</v>
      </c>
      <c r="K13" s="19" t="n">
        <v>6800</v>
      </c>
      <c r="L13" s="19" t="n">
        <v>10417</v>
      </c>
      <c r="M13" s="19" t="n">
        <v>13614</v>
      </c>
      <c r="N13" s="19" t="n">
        <v>16909</v>
      </c>
      <c r="O13" s="19" t="n">
        <v>18642</v>
      </c>
      <c r="P13" s="19" t="n">
        <v>21869</v>
      </c>
      <c r="Q13" s="19" t="n">
        <v>24034</v>
      </c>
      <c r="R13" s="19" t="n">
        <v>21638</v>
      </c>
      <c r="S13" s="19" t="n">
        <v>28440</v>
      </c>
      <c r="T13" s="19" t="n">
        <v>36010</v>
      </c>
      <c r="U13" s="19" t="n">
        <v>44299</v>
      </c>
      <c r="V13" s="19" t="n">
        <v>53536</v>
      </c>
      <c r="AF13" s="19" t="n">
        <v>10041</v>
      </c>
      <c r="AG13" s="19" t="n">
        <v>4224</v>
      </c>
      <c r="AH13" s="19" t="n">
        <v>32972</v>
      </c>
      <c r="AI13" s="19" t="n">
        <v>81453</v>
      </c>
      <c r="AJ13" s="19" t="n">
        <v>130387</v>
      </c>
    </row>
    <row r="14">
      <c r="B14" t="inlineStr">
        <is>
          <t>Pretax Income</t>
        </is>
      </c>
      <c r="G14" s="19" t="n">
        <v>475</v>
      </c>
      <c r="H14" s="19" t="n">
        <v>613</v>
      </c>
      <c r="I14" s="19" t="n">
        <v>1288</v>
      </c>
      <c r="J14" s="19" t="n">
        <v>2209</v>
      </c>
      <c r="K14" s="19" t="n">
        <v>6981</v>
      </c>
      <c r="L14" s="19" t="n">
        <v>10522</v>
      </c>
      <c r="M14" s="19" t="n">
        <v>14106</v>
      </c>
      <c r="N14" s="19" t="n">
        <v>17279</v>
      </c>
      <c r="O14" s="19" t="n">
        <v>19214</v>
      </c>
      <c r="P14" s="19" t="n">
        <v>22316</v>
      </c>
      <c r="Q14" s="19" t="n">
        <v>25217</v>
      </c>
      <c r="R14" s="19" t="n">
        <v>21910</v>
      </c>
      <c r="S14" s="19" t="n">
        <v>31206</v>
      </c>
      <c r="T14" s="19" t="n">
        <v>37936</v>
      </c>
      <c r="U14" s="19" t="n">
        <v>50398</v>
      </c>
      <c r="V14" s="19" t="n">
        <v>69903</v>
      </c>
      <c r="AF14" s="19" t="n">
        <v>9941</v>
      </c>
      <c r="AG14" s="19" t="n">
        <v>4181</v>
      </c>
      <c r="AH14" s="19" t="n">
        <v>33818</v>
      </c>
      <c r="AI14" s="19" t="n">
        <v>84026</v>
      </c>
      <c r="AJ14" s="19" t="n">
        <v>141450</v>
      </c>
    </row>
    <row r="15">
      <c r="B15" t="inlineStr">
        <is>
          <t>Net Income</t>
        </is>
      </c>
      <c r="G15" s="19" t="n">
        <v>656</v>
      </c>
      <c r="H15" s="19" t="n">
        <v>680</v>
      </c>
      <c r="I15" s="19" t="n">
        <v>1414</v>
      </c>
      <c r="J15" s="19" t="n">
        <v>2043</v>
      </c>
      <c r="K15" s="19" t="n">
        <v>6189</v>
      </c>
      <c r="L15" s="19" t="n">
        <v>9243</v>
      </c>
      <c r="M15" s="19" t="n">
        <v>12285</v>
      </c>
      <c r="N15" s="19" t="n">
        <v>14881</v>
      </c>
      <c r="O15" s="19" t="n">
        <v>16599</v>
      </c>
      <c r="P15" s="19" t="n">
        <v>19309</v>
      </c>
      <c r="Q15" s="19" t="n">
        <v>22091</v>
      </c>
      <c r="R15" s="19" t="n">
        <v>18775</v>
      </c>
      <c r="S15" s="19" t="n">
        <v>26422</v>
      </c>
      <c r="T15" s="19" t="n">
        <v>31910</v>
      </c>
      <c r="U15" s="19" t="n">
        <v>42960</v>
      </c>
      <c r="V15" s="19" t="n">
        <v>58321</v>
      </c>
      <c r="AF15" s="19" t="n">
        <v>9752</v>
      </c>
      <c r="AG15" s="19" t="n">
        <v>4368</v>
      </c>
      <c r="AH15" s="19" t="n">
        <v>29760</v>
      </c>
      <c r="AI15" s="19" t="n">
        <v>72880</v>
      </c>
      <c r="AJ15" s="19" t="n">
        <v>120067</v>
      </c>
    </row>
    <row r="16">
      <c r="B16" t="inlineStr">
        <is>
          <t>Total CA</t>
        </is>
      </c>
      <c r="G16" s="19" t="n">
        <v>27418</v>
      </c>
      <c r="H16" s="19" t="n">
        <v>23223</v>
      </c>
      <c r="I16" s="19" t="n">
        <v>23073</v>
      </c>
      <c r="J16" s="19" t="n">
        <v>24883</v>
      </c>
      <c r="K16" s="19" t="n">
        <v>28797</v>
      </c>
      <c r="L16" s="19" t="n">
        <v>32658</v>
      </c>
      <c r="M16" s="19" t="n">
        <v>44345</v>
      </c>
      <c r="N16" s="19" t="n">
        <v>53729</v>
      </c>
      <c r="O16" s="19" t="n">
        <v>59633</v>
      </c>
      <c r="P16" s="19" t="n">
        <v>67640</v>
      </c>
      <c r="Q16" s="19" t="n">
        <v>80126</v>
      </c>
      <c r="R16" s="19" t="n">
        <v>89935</v>
      </c>
      <c r="S16" s="19" t="n">
        <v>102219</v>
      </c>
      <c r="T16" s="19" t="n">
        <v>116492</v>
      </c>
      <c r="U16" s="19" t="n">
        <v>125605</v>
      </c>
      <c r="V16" s="19" t="n">
        <v>150995</v>
      </c>
      <c r="AF16" s="19" t="n">
        <v>28829</v>
      </c>
      <c r="AG16" s="19" t="n">
        <v>23073</v>
      </c>
      <c r="AH16" s="19" t="n">
        <v>44345</v>
      </c>
      <c r="AI16" s="19" t="n">
        <v>80126</v>
      </c>
      <c r="AJ16" s="19" t="n">
        <v>125605</v>
      </c>
    </row>
    <row r="17">
      <c r="B17" t="inlineStr">
        <is>
          <t>Total Assets</t>
        </is>
      </c>
      <c r="G17" s="19" t="n">
        <v>43476</v>
      </c>
      <c r="H17" s="19" t="n">
        <v>40488</v>
      </c>
      <c r="I17" s="19" t="n">
        <v>41182</v>
      </c>
      <c r="J17" s="19" t="n">
        <v>44460</v>
      </c>
      <c r="K17" s="19" t="n">
        <v>49555</v>
      </c>
      <c r="L17" s="19" t="n">
        <v>54148</v>
      </c>
      <c r="M17" s="19" t="n">
        <v>65728</v>
      </c>
      <c r="N17" s="19" t="n">
        <v>77072</v>
      </c>
      <c r="O17" s="19" t="n">
        <v>85227</v>
      </c>
      <c r="P17" s="19" t="n">
        <v>96013</v>
      </c>
      <c r="Q17" s="19" t="n">
        <v>111601</v>
      </c>
      <c r="R17" s="19" t="n">
        <v>125254</v>
      </c>
      <c r="S17" s="19" t="n">
        <v>140740</v>
      </c>
      <c r="T17" s="19" t="n">
        <v>161148</v>
      </c>
      <c r="U17" s="19" t="n">
        <v>206803</v>
      </c>
      <c r="V17" s="19" t="n">
        <v>259474</v>
      </c>
      <c r="AF17" s="19" t="n">
        <v>44187</v>
      </c>
      <c r="AG17" s="19" t="n">
        <v>41182</v>
      </c>
      <c r="AH17" s="19" t="n">
        <v>65728</v>
      </c>
      <c r="AI17" s="19" t="n">
        <v>111601</v>
      </c>
      <c r="AJ17" s="19" t="n">
        <v>206803</v>
      </c>
    </row>
    <row r="18">
      <c r="B18" t="inlineStr">
        <is>
          <t>Total CL</t>
        </is>
      </c>
      <c r="G18" s="19" t="n">
        <v>7573</v>
      </c>
      <c r="H18" s="19" t="n">
        <v>6855</v>
      </c>
      <c r="I18" s="19" t="n">
        <v>6563</v>
      </c>
      <c r="J18" s="19" t="n">
        <v>7260</v>
      </c>
      <c r="K18" s="19" t="n">
        <v>10334</v>
      </c>
      <c r="L18" s="19" t="n">
        <v>9101</v>
      </c>
      <c r="M18" s="19" t="n">
        <v>10631</v>
      </c>
      <c r="N18" s="19" t="n">
        <v>15223</v>
      </c>
      <c r="O18" s="19" t="n">
        <v>13969</v>
      </c>
      <c r="P18" s="19" t="n">
        <v>16479</v>
      </c>
      <c r="Q18" s="19" t="n">
        <v>18047</v>
      </c>
      <c r="R18" s="19" t="n">
        <v>26542</v>
      </c>
      <c r="S18" s="19" t="n">
        <v>24257</v>
      </c>
      <c r="T18" s="19" t="n">
        <v>26075</v>
      </c>
      <c r="U18" s="19" t="n">
        <v>32163</v>
      </c>
      <c r="V18" s="19" t="n">
        <v>43884</v>
      </c>
      <c r="AF18" s="19" t="n">
        <v>4335</v>
      </c>
      <c r="AG18" s="19" t="n">
        <v>6563</v>
      </c>
      <c r="AH18" s="19" t="n">
        <v>10631</v>
      </c>
      <c r="AI18" s="19" t="n">
        <v>18047</v>
      </c>
      <c r="AJ18" s="19" t="n">
        <v>32163</v>
      </c>
    </row>
    <row r="19">
      <c r="B19" t="inlineStr">
        <is>
          <t>Total Liab</t>
        </is>
      </c>
      <c r="G19" s="19" t="n">
        <v>19625</v>
      </c>
      <c r="H19" s="19" t="n">
        <v>19139</v>
      </c>
      <c r="I19" s="19" t="n">
        <v>19081</v>
      </c>
      <c r="J19" s="19" t="n">
        <v>19940</v>
      </c>
      <c r="K19" s="19" t="n">
        <v>22054</v>
      </c>
      <c r="L19" s="19" t="n">
        <v>20883</v>
      </c>
      <c r="M19" s="19" t="n">
        <v>22750</v>
      </c>
      <c r="N19" s="19" t="n">
        <v>27930</v>
      </c>
      <c r="O19" s="19" t="n">
        <v>27070</v>
      </c>
      <c r="P19" s="19" t="n">
        <v>30114</v>
      </c>
      <c r="Q19" s="19" t="n">
        <v>32274</v>
      </c>
      <c r="R19" s="19" t="n">
        <v>41411</v>
      </c>
      <c r="S19" s="19" t="n">
        <v>40609</v>
      </c>
      <c r="T19" s="19" t="n">
        <v>42251</v>
      </c>
      <c r="U19" s="19" t="n">
        <v>49510</v>
      </c>
      <c r="V19" s="19" t="n">
        <v>64000</v>
      </c>
      <c r="AF19" s="19" t="n">
        <v>17575</v>
      </c>
      <c r="AG19" s="19" t="n">
        <v>19081</v>
      </c>
      <c r="AH19" s="19" t="n">
        <v>22750</v>
      </c>
      <c r="AI19" s="19" t="n">
        <v>32274</v>
      </c>
      <c r="AJ19" s="19" t="n">
        <v>49510</v>
      </c>
    </row>
    <row r="20">
      <c r="B20" t="inlineStr">
        <is>
          <t>Total Equity</t>
        </is>
      </c>
      <c r="G20" s="19" t="n">
        <v>23851</v>
      </c>
      <c r="H20" s="19" t="n">
        <v>21349</v>
      </c>
      <c r="I20" s="19" t="n">
        <v>22101</v>
      </c>
      <c r="J20" s="19" t="n">
        <v>24520</v>
      </c>
      <c r="K20" s="19" t="n">
        <v>27501</v>
      </c>
      <c r="L20" s="19" t="n">
        <v>33265</v>
      </c>
      <c r="M20" s="19" t="n">
        <v>42978</v>
      </c>
      <c r="N20" s="19" t="n">
        <v>49142</v>
      </c>
      <c r="O20" s="19" t="n">
        <v>58157</v>
      </c>
      <c r="P20" s="19" t="n">
        <v>65899</v>
      </c>
      <c r="Q20" s="19" t="n">
        <v>79327</v>
      </c>
      <c r="R20" s="19" t="n">
        <v>83843</v>
      </c>
      <c r="S20" s="19" t="n">
        <v>100131</v>
      </c>
      <c r="T20" s="19" t="n">
        <v>118897</v>
      </c>
      <c r="U20" s="19" t="n">
        <v>157293</v>
      </c>
      <c r="V20" s="19" t="n">
        <v>195474</v>
      </c>
      <c r="AF20" s="19" t="n">
        <v>26612</v>
      </c>
      <c r="AG20" s="19" t="n">
        <v>22101</v>
      </c>
      <c r="AH20" s="19" t="n">
        <v>42978</v>
      </c>
      <c r="AI20" s="19" t="n">
        <v>79327</v>
      </c>
      <c r="AJ20" s="19" t="n">
        <v>157293</v>
      </c>
    </row>
    <row r="21">
      <c r="B21" t="inlineStr">
        <is>
          <t>Total L&amp;E</t>
        </is>
      </c>
      <c r="G21" s="19" t="n">
        <v>43476</v>
      </c>
      <c r="H21" s="19" t="n">
        <v>40488</v>
      </c>
      <c r="I21" s="19" t="n">
        <v>41182</v>
      </c>
      <c r="J21" s="19" t="n">
        <v>44460</v>
      </c>
      <c r="K21" s="19" t="n">
        <v>49555</v>
      </c>
      <c r="L21" s="19" t="n">
        <v>54148</v>
      </c>
      <c r="M21" s="19" t="n">
        <v>65728</v>
      </c>
      <c r="N21" s="19" t="n">
        <v>77072</v>
      </c>
      <c r="O21" s="19" t="n">
        <v>85227</v>
      </c>
      <c r="P21" s="19" t="n">
        <v>96013</v>
      </c>
      <c r="Q21" s="19" t="n">
        <v>111601</v>
      </c>
      <c r="R21" s="19" t="n">
        <v>125254</v>
      </c>
      <c r="S21" s="19" t="n">
        <v>140740</v>
      </c>
      <c r="T21" s="19" t="n">
        <v>161148</v>
      </c>
      <c r="U21" s="19" t="n">
        <v>206803</v>
      </c>
      <c r="V21" s="19" t="n">
        <v>259474</v>
      </c>
      <c r="AF21" s="19" t="n">
        <v>44187</v>
      </c>
      <c r="AG21" s="19" t="n">
        <v>41182</v>
      </c>
      <c r="AH21" s="19" t="n">
        <v>65728</v>
      </c>
      <c r="AI21" s="19" t="n">
        <v>111601</v>
      </c>
      <c r="AJ21" s="19" t="n">
        <v>206803</v>
      </c>
    </row>
    <row r="22">
      <c r="B22" t="inlineStr">
        <is>
          <t>CFO</t>
        </is>
      </c>
      <c r="G22" s="19" t="n">
        <v>1270</v>
      </c>
      <c r="H22" s="19" t="n">
        <v>392</v>
      </c>
      <c r="I22" s="19" t="n">
        <v>2248</v>
      </c>
      <c r="J22" s="19" t="n">
        <v>2911</v>
      </c>
      <c r="K22" s="19" t="n">
        <v>6348</v>
      </c>
      <c r="L22" s="19" t="n">
        <v>7332</v>
      </c>
      <c r="M22" s="19" t="n">
        <v>11499</v>
      </c>
      <c r="N22" s="19" t="n">
        <v>15345</v>
      </c>
      <c r="O22" s="19" t="n">
        <v>14488</v>
      </c>
      <c r="P22" s="19" t="n">
        <v>17627</v>
      </c>
      <c r="Q22" s="19" t="n">
        <v>16629</v>
      </c>
      <c r="R22" s="19" t="n">
        <v>27414</v>
      </c>
      <c r="S22" s="19" t="n">
        <v>15365</v>
      </c>
      <c r="T22" s="19" t="n">
        <v>23751</v>
      </c>
      <c r="U22" s="19" t="n">
        <v>36188</v>
      </c>
      <c r="V22" s="19" t="n">
        <v>50344</v>
      </c>
      <c r="AF22" s="19" t="n">
        <v>9108</v>
      </c>
      <c r="AG22" s="19" t="n">
        <v>5641</v>
      </c>
      <c r="AH22" s="19" t="n">
        <v>28090</v>
      </c>
      <c r="AI22" s="19" t="n">
        <v>64089</v>
      </c>
      <c r="AJ22" s="19" t="n">
        <v>102718</v>
      </c>
    </row>
    <row r="23">
      <c r="B23" t="inlineStr">
        <is>
          <t>CFI</t>
        </is>
      </c>
      <c r="G23" s="19" t="n">
        <v>1618</v>
      </c>
      <c r="H23" s="19" t="n">
        <v>3148</v>
      </c>
      <c r="I23" s="19" t="n">
        <v>-3</v>
      </c>
      <c r="J23" s="19" t="n">
        <v>-841</v>
      </c>
      <c r="K23" s="19" t="n">
        <v>-446</v>
      </c>
      <c r="L23" s="19" t="n">
        <v>-3170</v>
      </c>
      <c r="M23" s="19" t="n">
        <v>-6109</v>
      </c>
      <c r="N23" s="19" t="n">
        <v>-5693</v>
      </c>
      <c r="O23" s="19" t="n">
        <v>-3184</v>
      </c>
      <c r="P23" s="19" t="n">
        <v>-4346</v>
      </c>
      <c r="Q23" s="19" t="n">
        <v>-7198</v>
      </c>
      <c r="R23" s="19" t="n">
        <v>-5216</v>
      </c>
      <c r="S23" s="19" t="n">
        <v>-7127</v>
      </c>
      <c r="T23" s="19" t="n">
        <v>-9024</v>
      </c>
      <c r="U23" s="19" t="n">
        <v>-30861</v>
      </c>
      <c r="V23" s="19" t="n">
        <v>-26429</v>
      </c>
      <c r="AF23" s="19" t="n">
        <v>-9830</v>
      </c>
      <c r="AG23" s="19" t="n">
        <v>7375</v>
      </c>
      <c r="AH23" s="19" t="n">
        <v>-10566</v>
      </c>
      <c r="AI23" s="19" t="n">
        <v>-20421</v>
      </c>
      <c r="AJ23" s="19" t="n">
        <v>-52228</v>
      </c>
    </row>
    <row r="24">
      <c r="B24" t="inlineStr">
        <is>
          <t>CFF</t>
        </is>
      </c>
      <c r="G24" s="19" t="n">
        <v>-3762</v>
      </c>
      <c r="H24" s="19" t="n">
        <v>-3753</v>
      </c>
      <c r="I24" s="19" t="n">
        <v>-1656</v>
      </c>
      <c r="J24" s="19" t="n">
        <v>-380</v>
      </c>
      <c r="K24" s="19" t="n">
        <v>-5099</v>
      </c>
      <c r="L24" s="19" t="n">
        <v>-4525</v>
      </c>
      <c r="M24" s="19" t="n">
        <v>-3629</v>
      </c>
      <c r="N24" s="19" t="n">
        <v>-9345</v>
      </c>
      <c r="O24" s="19" t="n">
        <v>-10320</v>
      </c>
      <c r="P24" s="19" t="n">
        <v>-12745</v>
      </c>
      <c r="Q24" s="19" t="n">
        <v>-9949</v>
      </c>
      <c r="R24" s="19" t="n">
        <v>-15553</v>
      </c>
      <c r="S24" s="19" t="n">
        <v>-11833</v>
      </c>
      <c r="T24" s="19" t="n">
        <v>-14880</v>
      </c>
      <c r="U24" s="19" t="n">
        <v>-6208</v>
      </c>
      <c r="V24" s="19" t="n">
        <v>-21283</v>
      </c>
      <c r="AF24" s="19" t="n">
        <v>1865</v>
      </c>
      <c r="AG24" s="19" t="n">
        <v>-11617</v>
      </c>
      <c r="AH24" s="19" t="n">
        <v>-13633</v>
      </c>
      <c r="AI24" s="19" t="n">
        <v>-42359</v>
      </c>
      <c r="AJ24" s="19" t="n">
        <v>-48474</v>
      </c>
    </row>
    <row r="25">
      <c r="B25" t="inlineStr">
        <is>
          <t>Net Change in Cash</t>
        </is>
      </c>
      <c r="G25" s="19" t="n">
        <v>-874</v>
      </c>
      <c r="H25" s="19" t="n">
        <v>-213</v>
      </c>
      <c r="I25" s="19" t="n">
        <v>589</v>
      </c>
      <c r="J25" s="19" t="n">
        <v>1690</v>
      </c>
      <c r="K25" s="19" t="n">
        <v>803</v>
      </c>
      <c r="L25" s="19" t="n">
        <v>-363</v>
      </c>
      <c r="M25" s="19" t="n">
        <v>1761</v>
      </c>
      <c r="N25" s="19" t="n">
        <v>307</v>
      </c>
      <c r="O25" s="19" t="n">
        <v>984</v>
      </c>
      <c r="P25" s="19" t="n">
        <v>536</v>
      </c>
      <c r="Q25" s="19" t="n">
        <v>-518</v>
      </c>
      <c r="R25" s="19" t="n">
        <v>6645</v>
      </c>
      <c r="S25" s="19" t="n">
        <v>-3595</v>
      </c>
      <c r="T25" s="19" t="n">
        <v>-153</v>
      </c>
      <c r="U25" s="19" t="n">
        <v>-881</v>
      </c>
      <c r="V25" s="19" t="n">
        <v>2632</v>
      </c>
      <c r="AF25" s="19" t="n">
        <v>1143</v>
      </c>
      <c r="AG25" s="19" t="n">
        <v>1399</v>
      </c>
      <c r="AH25" s="19" t="n">
        <v>3891</v>
      </c>
      <c r="AI25" s="19" t="n">
        <v>1309</v>
      </c>
      <c r="AJ25" s="19" t="n">
        <v>2016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2" t="inlineStr">
        <is>
          <t>X</t>
        </is>
      </c>
      <c r="B3" s="6" t="inlineStr">
        <is>
          <t>Company Name</t>
        </is>
      </c>
      <c r="F3" t="inlineStr">
        <is>
          <t>NVIDIA Corporation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3" t="n">
        <v>46047</v>
      </c>
    </row>
    <row r="8"/>
    <row r="9">
      <c r="B9" s="6" t="inlineStr">
        <is>
          <t>Today</t>
        </is>
      </c>
      <c r="F9" s="23" t="n">
        <v>46162</v>
      </c>
    </row>
    <row r="10"/>
    <row r="11"/>
    <row r="12">
      <c r="B12" s="6" t="inlineStr">
        <is>
          <t>Minimum Cash (% of revenue)</t>
        </is>
      </c>
      <c r="F12" s="42" t="n">
        <v>0.1</v>
      </c>
    </row>
    <row r="13"/>
    <row r="14">
      <c r="A14" s="2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2026-06-19T00:10:11Z</dcterms:created>
  <dcterms:modified xmlns:dcterms="http://purl.org/dc/terms/" xmlns:xsi="http://www.w3.org/2001/XMLSchema-instance" xsi:type="dcterms:W3CDTF">2026-06-19T00:10:12Z</dcterms:modified>
</cp:coreProperties>
</file>