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_);(&quot;$&quot;#,##0.0)"/>
    <numFmt numFmtId="165" formatCode="#,##0.000_);(#,##0.000)"/>
    <numFmt numFmtId="166" formatCode="#,##0.0_);(#,##0.0)"/>
    <numFmt numFmtId="167" formatCode="#,##0.0%_);(#,##0.0%)"/>
    <numFmt numFmtId="168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164" fontId="3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7" fontId="3" fillId="0" borderId="0" pivotButton="0" quotePrefix="0" xfId="0"/>
    <xf numFmtId="166" fontId="3" fillId="0" borderId="0" pivotButton="0" quotePrefix="0" xfId="0"/>
    <xf numFmtId="167" fontId="6" fillId="0" borderId="0" pivotButton="0" quotePrefix="0" xfId="0"/>
    <xf numFmtId="0" fontId="9" fillId="3" borderId="0" applyAlignment="1" pivotButton="0" quotePrefix="0" xfId="0">
      <alignment horizontal="centerContinuous"/>
    </xf>
    <xf numFmtId="165" fontId="2" fillId="0" borderId="1" pivotButton="0" quotePrefix="0" xfId="0"/>
    <xf numFmtId="168" fontId="6" fillId="0" borderId="0" pivotButton="0" quotePrefix="0" xfId="0"/>
    <xf numFmtId="164" fontId="6" fillId="0" borderId="0" pivotButton="0" quotePrefix="0" xfId="0"/>
    <xf numFmtId="166" fontId="6" fillId="0" borderId="0" pivotButton="0" quotePrefix="0" xfId="0"/>
    <xf numFmtId="0" fontId="9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7" fontId="0" fillId="0" borderId="0" pivotButton="0" quotePrefix="0" xfId="0"/>
    <xf numFmtId="164" fontId="3" fillId="0" borderId="0" pivotButton="0" quotePrefix="0" xfId="0"/>
    <xf numFmtId="164" fontId="6" fillId="0" borderId="0" applyAlignment="1" pivotButton="0" quotePrefix="0" xfId="0">
      <alignment horizontal="right"/>
    </xf>
    <xf numFmtId="166" fontId="3" fillId="0" borderId="0" pivotButton="0" quotePrefix="0" xfId="0"/>
    <xf numFmtId="166" fontId="6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5" fontId="10" fillId="0" borderId="0" pivotButton="0" quotePrefix="0" xfId="0"/>
    <xf numFmtId="164" fontId="3" fillId="0" borderId="0" applyAlignment="1" pivotButton="0" quotePrefix="0" xfId="0">
      <alignment horizontal="right"/>
    </xf>
    <xf numFmtId="166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7" fontId="6" fillId="0" borderId="0" pivotButton="0" quotePrefix="0" xfId="0"/>
    <xf numFmtId="167" fontId="6" fillId="0" borderId="0" applyAlignment="1" pivotButton="0" quotePrefix="0" xfId="0">
      <alignment horizontal="right"/>
    </xf>
    <xf numFmtId="167" fontId="3" fillId="0" borderId="0" applyAlignment="1" pivotButton="0" quotePrefix="0" xfId="0">
      <alignment horizontal="right"/>
    </xf>
    <xf numFmtId="165" fontId="2" fillId="0" borderId="1" pivotButton="0" quotePrefix="0" xfId="0"/>
    <xf numFmtId="165" fontId="2" fillId="0" borderId="1" applyAlignment="1" pivotButton="0" quotePrefix="0" xfId="0">
      <alignment horizontal="right"/>
    </xf>
    <xf numFmtId="168" fontId="6" fillId="0" borderId="0" pivotButton="0" quotePrefix="0" xfId="0"/>
    <xf numFmtId="168" fontId="6" fillId="0" borderId="0" applyAlignment="1" pivotButton="0" quotePrefix="0" xfId="0">
      <alignment horizontal="right"/>
    </xf>
    <xf numFmtId="164" fontId="6" fillId="0" borderId="0" pivotButton="0" quotePrefix="0" xfId="0"/>
    <xf numFmtId="166" fontId="6" fillId="0" borderId="0" pivotButton="0" quotePrefix="0" xfId="0"/>
    <xf numFmtId="165" fontId="6" fillId="0" borderId="0" applyAlignment="1" pivotButton="0" quotePrefix="0" xfId="0">
      <alignment horizontal="right"/>
    </xf>
    <xf numFmtId="164" fontId="2" fillId="0" borderId="0" pivotButton="0" quotePrefix="0" xfId="0"/>
    <xf numFmtId="165" fontId="10" fillId="0" borderId="0" applyAlignment="1" pivotButton="0" quotePrefix="0" xfId="0">
      <alignment horizontal="right"/>
    </xf>
    <xf numFmtId="168" fontId="3" fillId="0" borderId="0" applyAlignment="1" pivotButton="0" quotePrefix="0" xfId="0">
      <alignment horizontal="right"/>
    </xf>
    <xf numFmtId="167" fontId="0" fillId="0" borderId="0" pivotButton="0" quotePrefix="0" xfId="0"/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V243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44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3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3" customWidth="1" min="46" max="46"/>
    <col width="11" customWidth="1" min="47" max="47"/>
    <col width="11" customWidth="1" min="48" max="48"/>
  </cols>
  <sheetData>
    <row r="1">
      <c r="B1" s="1" t="inlineStr">
        <is>
          <t>Netflix,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NFLX  |  FYE: Dec 31  |  Revenue = 4 streaming regions + DVD residual (wound down Sep 2023). EPS/shares at post-split basis (10-for-1 Nov 2025). Q1'26 int &amp; other income includes the $2.8B WBD termination fee (one-time)</t>
        </is>
      </c>
    </row>
    <row r="4">
      <c r="G4" s="4" t="n">
        <v>44286</v>
      </c>
      <c r="H4" s="4" t="n">
        <v>44377</v>
      </c>
      <c r="I4" s="4" t="n">
        <v>44469</v>
      </c>
      <c r="J4" s="4" t="n">
        <v>44561</v>
      </c>
      <c r="K4" s="4" t="n">
        <v>44651</v>
      </c>
      <c r="L4" s="4" t="n">
        <v>44742</v>
      </c>
      <c r="M4" s="4" t="n">
        <v>44834</v>
      </c>
      <c r="N4" s="4" t="n">
        <v>44926</v>
      </c>
      <c r="O4" s="4" t="n">
        <v>45016</v>
      </c>
      <c r="P4" s="4" t="n">
        <v>45107</v>
      </c>
      <c r="Q4" s="4" t="n">
        <v>45199</v>
      </c>
      <c r="R4" s="4" t="n">
        <v>45291</v>
      </c>
      <c r="S4" s="4" t="n">
        <v>45382</v>
      </c>
      <c r="T4" s="4" t="n">
        <v>45473</v>
      </c>
      <c r="U4" s="4" t="n">
        <v>45565</v>
      </c>
      <c r="V4" s="4" t="n">
        <v>45657</v>
      </c>
      <c r="W4" s="4" t="n">
        <v>45747</v>
      </c>
      <c r="X4" s="4" t="n">
        <v>45838</v>
      </c>
      <c r="Y4" s="4" t="n">
        <v>45930</v>
      </c>
      <c r="Z4" s="4" t="n">
        <v>46022</v>
      </c>
      <c r="AA4" s="4" t="n">
        <v>46112</v>
      </c>
      <c r="AB4" s="4" t="n">
        <v>46203</v>
      </c>
      <c r="AC4" s="4" t="n">
        <v>46295</v>
      </c>
      <c r="AD4" s="4" t="n">
        <v>46387</v>
      </c>
      <c r="AE4" s="4" t="n">
        <v>46477</v>
      </c>
      <c r="AF4" s="4" t="n">
        <v>46568</v>
      </c>
      <c r="AG4" s="4" t="n">
        <v>46660</v>
      </c>
      <c r="AH4" s="4" t="n">
        <v>46752</v>
      </c>
      <c r="AJ4" s="4" t="n">
        <v>44561</v>
      </c>
      <c r="AK4" s="4" t="n">
        <v>44926</v>
      </c>
      <c r="AL4" s="4" t="n">
        <v>45291</v>
      </c>
      <c r="AM4" s="4" t="n">
        <v>45657</v>
      </c>
      <c r="AN4" s="4" t="n">
        <v>46022</v>
      </c>
      <c r="AO4" s="4" t="n">
        <v>46387</v>
      </c>
      <c r="AP4" s="4" t="n">
        <v>46752</v>
      </c>
      <c r="AQ4" s="4" t="n">
        <v>47118</v>
      </c>
      <c r="AR4" s="4" t="n">
        <v>47483</v>
      </c>
      <c r="AS4" s="4" t="n">
        <v>47848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Q2'26E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  <c r="AO5" s="5" t="inlineStr">
        <is>
          <t>FY26E</t>
        </is>
      </c>
      <c r="AP5" s="5" t="inlineStr">
        <is>
          <t>FY27E</t>
        </is>
      </c>
      <c r="AQ5" s="5" t="inlineStr">
        <is>
          <t>FY28E</t>
        </is>
      </c>
      <c r="AR5" s="5" t="inlineStr">
        <is>
          <t>FY29E</t>
        </is>
      </c>
      <c r="AS5" s="5" t="inlineStr">
        <is>
          <t>FY30E</t>
        </is>
      </c>
      <c r="AU5" s="6" t="inlineStr">
        <is>
          <t>CAGR</t>
        </is>
      </c>
      <c r="AV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J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</row>
    <row r="9"/>
    <row r="10">
      <c r="C10" s="8" t="inlineStr">
        <is>
          <t>Streaming Revenue — UCAN (US &amp; Canada)</t>
        </is>
      </c>
      <c r="G10" s="25" t="n">
        <v>3170.972</v>
      </c>
      <c r="H10" s="25" t="n">
        <v>3234.643</v>
      </c>
      <c r="I10" s="25" t="n">
        <v>3257.697</v>
      </c>
      <c r="J10" s="25" t="n">
        <v>3308.788</v>
      </c>
      <c r="K10" s="25" t="n">
        <v>3350.424</v>
      </c>
      <c r="L10" s="25" t="n">
        <v>3537.863</v>
      </c>
      <c r="M10" s="25" t="n">
        <v>3601.565</v>
      </c>
      <c r="N10" s="25" t="n">
        <v>3594.791</v>
      </c>
      <c r="O10" s="25" t="n">
        <v>3608.645</v>
      </c>
      <c r="P10" s="25" t="n">
        <v>3599.448</v>
      </c>
      <c r="Q10" s="25" t="n">
        <v>3735.133</v>
      </c>
      <c r="R10" s="25" t="n">
        <v>3930.557</v>
      </c>
      <c r="S10" s="25" t="n">
        <v>4224.315</v>
      </c>
      <c r="T10" s="25" t="n">
        <v>4295.56</v>
      </c>
      <c r="U10" s="25" t="n">
        <v>4322.476</v>
      </c>
      <c r="V10" s="25" t="n">
        <v>4517.018</v>
      </c>
      <c r="W10" s="25" t="n">
        <v>4617.098</v>
      </c>
      <c r="X10" s="25" t="n">
        <v>4929.003</v>
      </c>
      <c r="Y10" s="25" t="n">
        <v>5071.781</v>
      </c>
      <c r="Z10" s="25" t="n">
        <v>5339.27</v>
      </c>
      <c r="AA10" s="25" t="n">
        <v>5245.298</v>
      </c>
      <c r="AB10" s="26">
        <f>AB65</f>
        <v/>
      </c>
      <c r="AC10" s="26">
        <f>AC65</f>
        <v/>
      </c>
      <c r="AD10" s="26">
        <f>AD65</f>
        <v/>
      </c>
      <c r="AE10" s="26">
        <f>AE65</f>
        <v/>
      </c>
      <c r="AF10" s="26">
        <f>AF65</f>
        <v/>
      </c>
      <c r="AG10" s="26">
        <f>AG65</f>
        <v/>
      </c>
      <c r="AH10" s="26">
        <f>AH65</f>
        <v/>
      </c>
      <c r="AJ10" s="25" t="n">
        <v>12972.1</v>
      </c>
      <c r="AK10" s="25" t="n">
        <v>14084.643</v>
      </c>
      <c r="AL10" s="25" t="n">
        <v>14873.783</v>
      </c>
      <c r="AM10" s="25" t="n">
        <v>17359.369</v>
      </c>
      <c r="AN10" s="25" t="n">
        <v>19957.152</v>
      </c>
      <c r="AO10" s="26">
        <f>AA10+AB10+AC10+AD10</f>
        <v/>
      </c>
      <c r="AP10" s="26">
        <f>AE10+AF10+AG10+AH10</f>
        <v/>
      </c>
      <c r="AQ10" s="26">
        <f>AQ65</f>
        <v/>
      </c>
      <c r="AR10" s="26">
        <f>AR65</f>
        <v/>
      </c>
      <c r="AS10" s="26">
        <f>AS65</f>
        <v/>
      </c>
    </row>
    <row r="11">
      <c r="C11" s="8" t="inlineStr">
        <is>
          <t>Streaming Revenue — EMEA</t>
        </is>
      </c>
      <c r="G11" s="27" t="n">
        <v>2343.674</v>
      </c>
      <c r="H11" s="27" t="n">
        <v>2400.48</v>
      </c>
      <c r="I11" s="27" t="n">
        <v>2432.239</v>
      </c>
      <c r="J11" s="27" t="n">
        <v>2523.426</v>
      </c>
      <c r="K11" s="27" t="n">
        <v>2561.831</v>
      </c>
      <c r="L11" s="27" t="n">
        <v>2457.235</v>
      </c>
      <c r="M11" s="27" t="n">
        <v>2375.814</v>
      </c>
      <c r="N11" s="27" t="n">
        <v>2350.135</v>
      </c>
      <c r="O11" s="27" t="n">
        <v>2517.641</v>
      </c>
      <c r="P11" s="27" t="n">
        <v>2562.17</v>
      </c>
      <c r="Q11" s="27" t="n">
        <v>2693.146</v>
      </c>
      <c r="R11" s="27" t="n">
        <v>2783.53</v>
      </c>
      <c r="S11" s="27" t="n">
        <v>2958.193</v>
      </c>
      <c r="T11" s="27" t="n">
        <v>3007.772</v>
      </c>
      <c r="U11" s="27" t="n">
        <v>3133.466</v>
      </c>
      <c r="V11" s="27" t="n">
        <v>3287.604</v>
      </c>
      <c r="W11" s="27" t="n">
        <v>3404.676</v>
      </c>
      <c r="X11" s="27" t="n">
        <v>3538.175</v>
      </c>
      <c r="Y11" s="27" t="n">
        <v>3699.052</v>
      </c>
      <c r="Z11" s="27" t="n">
        <v>3872.743</v>
      </c>
      <c r="AA11" s="27" t="n">
        <v>3998.419</v>
      </c>
      <c r="AB11" s="28">
        <f>AB67</f>
        <v/>
      </c>
      <c r="AC11" s="28">
        <f>AC67</f>
        <v/>
      </c>
      <c r="AD11" s="28">
        <f>AD67</f>
        <v/>
      </c>
      <c r="AE11" s="28">
        <f>AE67</f>
        <v/>
      </c>
      <c r="AF11" s="28">
        <f>AF67</f>
        <v/>
      </c>
      <c r="AG11" s="28">
        <f>AG67</f>
        <v/>
      </c>
      <c r="AH11" s="28">
        <f>AH67</f>
        <v/>
      </c>
      <c r="AJ11" s="27" t="n">
        <v>9699.819</v>
      </c>
      <c r="AK11" s="27" t="n">
        <v>9745.014999999999</v>
      </c>
      <c r="AL11" s="27" t="n">
        <v>10556.487</v>
      </c>
      <c r="AM11" s="27" t="n">
        <v>12387.035</v>
      </c>
      <c r="AN11" s="27" t="n">
        <v>14514.646</v>
      </c>
      <c r="AO11" s="28">
        <f>AA11+AB11+AC11+AD11</f>
        <v/>
      </c>
      <c r="AP11" s="28">
        <f>AE11+AF11+AG11+AH11</f>
        <v/>
      </c>
      <c r="AQ11" s="28">
        <f>AQ67</f>
        <v/>
      </c>
      <c r="AR11" s="28">
        <f>AR67</f>
        <v/>
      </c>
      <c r="AS11" s="28">
        <f>AS67</f>
        <v/>
      </c>
    </row>
    <row r="12">
      <c r="C12" s="8" t="inlineStr">
        <is>
          <t>Streaming Revenue — LATAM</t>
        </is>
      </c>
      <c r="G12" s="27" t="n">
        <v>836.647</v>
      </c>
      <c r="H12" s="27" t="n">
        <v>860.8819999999999</v>
      </c>
      <c r="I12" s="27" t="n">
        <v>915.297</v>
      </c>
      <c r="J12" s="27" t="n">
        <v>964.15</v>
      </c>
      <c r="K12" s="27" t="n">
        <v>998.948</v>
      </c>
      <c r="L12" s="27" t="n">
        <v>1030.234</v>
      </c>
      <c r="M12" s="27" t="n">
        <v>1023.945</v>
      </c>
      <c r="N12" s="27" t="n">
        <v>1016.846</v>
      </c>
      <c r="O12" s="27" t="n">
        <v>1070.192</v>
      </c>
      <c r="P12" s="27" t="n">
        <v>1077.435</v>
      </c>
      <c r="Q12" s="27" t="n">
        <v>1142.811</v>
      </c>
      <c r="R12" s="27" t="n">
        <v>1156.023</v>
      </c>
      <c r="S12" s="27" t="n">
        <v>1165.008</v>
      </c>
      <c r="T12" s="27" t="n">
        <v>1204.145</v>
      </c>
      <c r="U12" s="27" t="n">
        <v>1240.892</v>
      </c>
      <c r="V12" s="27" t="n">
        <v>1229.771</v>
      </c>
      <c r="W12" s="27" t="n">
        <v>1261.934</v>
      </c>
      <c r="X12" s="27" t="n">
        <v>1306.735</v>
      </c>
      <c r="Y12" s="27" t="n">
        <v>1370.913</v>
      </c>
      <c r="Z12" s="27" t="n">
        <v>1417.939</v>
      </c>
      <c r="AA12" s="27" t="n">
        <v>1497.058</v>
      </c>
      <c r="AB12" s="28">
        <f>AB69</f>
        <v/>
      </c>
      <c r="AC12" s="28">
        <f>AC69</f>
        <v/>
      </c>
      <c r="AD12" s="28">
        <f>AD69</f>
        <v/>
      </c>
      <c r="AE12" s="28">
        <f>AE69</f>
        <v/>
      </c>
      <c r="AF12" s="28">
        <f>AF69</f>
        <v/>
      </c>
      <c r="AG12" s="28">
        <f>AG69</f>
        <v/>
      </c>
      <c r="AH12" s="28">
        <f>AH69</f>
        <v/>
      </c>
      <c r="AJ12" s="27" t="n">
        <v>3576.976</v>
      </c>
      <c r="AK12" s="27" t="n">
        <v>4069.973</v>
      </c>
      <c r="AL12" s="27" t="n">
        <v>4446.461</v>
      </c>
      <c r="AM12" s="27" t="n">
        <v>4839.816</v>
      </c>
      <c r="AN12" s="27" t="n">
        <v>5357.521</v>
      </c>
      <c r="AO12" s="28">
        <f>AA12+AB12+AC12+AD12</f>
        <v/>
      </c>
      <c r="AP12" s="28">
        <f>AE12+AF12+AG12+AH12</f>
        <v/>
      </c>
      <c r="AQ12" s="28">
        <f>AQ69</f>
        <v/>
      </c>
      <c r="AR12" s="28">
        <f>AR69</f>
        <v/>
      </c>
      <c r="AS12" s="28">
        <f>AS69</f>
        <v/>
      </c>
    </row>
    <row r="13">
      <c r="C13" s="8" t="inlineStr">
        <is>
          <t>Streaming Revenue — APAC</t>
        </is>
      </c>
      <c r="G13" s="27" t="n">
        <v>762.414</v>
      </c>
      <c r="H13" s="27" t="n">
        <v>799.48</v>
      </c>
      <c r="I13" s="27" t="n">
        <v>834.002</v>
      </c>
      <c r="J13" s="27" t="n">
        <v>870.705</v>
      </c>
      <c r="K13" s="27" t="n">
        <v>916.754</v>
      </c>
      <c r="L13" s="27" t="n">
        <v>907.7190000000001</v>
      </c>
      <c r="M13" s="27" t="n">
        <v>889.037</v>
      </c>
      <c r="N13" s="27" t="n">
        <v>856.711</v>
      </c>
      <c r="O13" s="27" t="n">
        <v>933.523</v>
      </c>
      <c r="P13" s="27" t="n">
        <v>919.273</v>
      </c>
      <c r="Q13" s="27" t="n">
        <v>948.216</v>
      </c>
      <c r="R13" s="27" t="n">
        <v>962.715</v>
      </c>
      <c r="S13" s="27" t="n">
        <v>1022.924</v>
      </c>
      <c r="T13" s="27" t="n">
        <v>1051.833</v>
      </c>
      <c r="U13" s="27" t="n">
        <v>1127.869</v>
      </c>
      <c r="V13" s="27" t="n">
        <v>1212.12</v>
      </c>
      <c r="W13" s="27" t="n">
        <v>1259.093</v>
      </c>
      <c r="X13" s="27" t="n">
        <v>1305.253</v>
      </c>
      <c r="Y13" s="27" t="n">
        <v>1368.561</v>
      </c>
      <c r="Z13" s="27" t="n">
        <v>1420.81</v>
      </c>
      <c r="AA13" s="27" t="n">
        <v>1508.982</v>
      </c>
      <c r="AB13" s="28">
        <f>AB71</f>
        <v/>
      </c>
      <c r="AC13" s="28">
        <f>AC71</f>
        <v/>
      </c>
      <c r="AD13" s="28">
        <f>AD71</f>
        <v/>
      </c>
      <c r="AE13" s="28">
        <f>AE71</f>
        <v/>
      </c>
      <c r="AF13" s="28">
        <f>AF71</f>
        <v/>
      </c>
      <c r="AG13" s="28">
        <f>AG71</f>
        <v/>
      </c>
      <c r="AH13" s="28">
        <f>AH71</f>
        <v/>
      </c>
      <c r="AJ13" s="27" t="n">
        <v>3266.601</v>
      </c>
      <c r="AK13" s="27" t="n">
        <v>3570.221</v>
      </c>
      <c r="AL13" s="27" t="n">
        <v>3763.727</v>
      </c>
      <c r="AM13" s="27" t="n">
        <v>4414.746</v>
      </c>
      <c r="AN13" s="27" t="n">
        <v>5353.717</v>
      </c>
      <c r="AO13" s="28">
        <f>AA13+AB13+AC13+AD13</f>
        <v/>
      </c>
      <c r="AP13" s="28">
        <f>AE13+AF13+AG13+AH13</f>
        <v/>
      </c>
      <c r="AQ13" s="28">
        <f>AQ71</f>
        <v/>
      </c>
      <c r="AR13" s="28">
        <f>AR71</f>
        <v/>
      </c>
      <c r="AS13" s="28">
        <f>AS71</f>
        <v/>
      </c>
    </row>
    <row r="14">
      <c r="C14" s="8" t="inlineStr">
        <is>
          <t>DVD Revenue (wound down Sep 2023)</t>
        </is>
      </c>
      <c r="G14" s="27" t="n">
        <v>49.575</v>
      </c>
      <c r="H14" s="27" t="n">
        <v>46.292</v>
      </c>
      <c r="I14" s="27" t="n">
        <v>44.232</v>
      </c>
      <c r="J14" s="27" t="n">
        <v>42.249</v>
      </c>
      <c r="K14" s="27" t="n">
        <v>39.81</v>
      </c>
      <c r="L14" s="27" t="n">
        <v>37.09</v>
      </c>
      <c r="M14" s="27" t="n">
        <v>35.228</v>
      </c>
      <c r="N14" s="27" t="n">
        <v>33.57</v>
      </c>
      <c r="O14" s="27" t="n">
        <v>31.502</v>
      </c>
      <c r="P14" s="27" t="n">
        <v>28.975</v>
      </c>
      <c r="Q14" s="27" t="n">
        <v>22.362</v>
      </c>
      <c r="R14" s="27" t="n">
        <v>0</v>
      </c>
      <c r="S14" s="27" t="n">
        <v>0</v>
      </c>
      <c r="T14" s="27" t="n">
        <v>0</v>
      </c>
      <c r="U14" s="27" t="n">
        <v>0</v>
      </c>
      <c r="V14" s="27" t="n">
        <v>0</v>
      </c>
      <c r="W14" s="27" t="n">
        <v>0</v>
      </c>
      <c r="X14" s="27" t="n">
        <v>0</v>
      </c>
      <c r="Y14" s="27" t="n">
        <v>0</v>
      </c>
      <c r="Z14" s="27" t="n">
        <v>0</v>
      </c>
      <c r="AA14" s="27" t="n">
        <v>0</v>
      </c>
      <c r="AB14" s="28">
        <f>AA14</f>
        <v/>
      </c>
      <c r="AC14" s="28">
        <f>AB14</f>
        <v/>
      </c>
      <c r="AD14" s="28">
        <f>AC14</f>
        <v/>
      </c>
      <c r="AE14" s="28">
        <f>AD14</f>
        <v/>
      </c>
      <c r="AF14" s="28">
        <f>AE14</f>
        <v/>
      </c>
      <c r="AG14" s="28">
        <f>AF14</f>
        <v/>
      </c>
      <c r="AH14" s="28">
        <f>AG14</f>
        <v/>
      </c>
      <c r="AJ14" s="27" t="n">
        <v>182.348</v>
      </c>
      <c r="AK14" s="27" t="n">
        <v>145.698</v>
      </c>
      <c r="AL14" s="27" t="n">
        <v>82.839</v>
      </c>
      <c r="AM14" s="27" t="n">
        <v>0</v>
      </c>
      <c r="AN14" s="27" t="n">
        <v>0</v>
      </c>
      <c r="AO14" s="28">
        <f>AA14+AB14+AC14+AD14</f>
        <v/>
      </c>
      <c r="AP14" s="28">
        <f>AE14+AF14+AG14+AH14</f>
        <v/>
      </c>
      <c r="AQ14" s="28">
        <f>AP14</f>
        <v/>
      </c>
      <c r="AR14" s="28">
        <f>AQ14</f>
        <v/>
      </c>
      <c r="AS14" s="28">
        <f>AR14</f>
        <v/>
      </c>
    </row>
    <row r="15">
      <c r="B15" s="6" t="inlineStr">
        <is>
          <t>Total Revenues</t>
        </is>
      </c>
      <c r="G15" s="29">
        <f>G10+G11+G12+G13+G14</f>
        <v/>
      </c>
      <c r="H15" s="29">
        <f>H10+H11+H12+H13+H14</f>
        <v/>
      </c>
      <c r="I15" s="29">
        <f>I10+I11+I12+I13+I14</f>
        <v/>
      </c>
      <c r="J15" s="29">
        <f>J10+J11+J12+J13+J14</f>
        <v/>
      </c>
      <c r="K15" s="29">
        <f>K10+K11+K12+K13+K14</f>
        <v/>
      </c>
      <c r="L15" s="29">
        <f>L10+L11+L12+L13+L14</f>
        <v/>
      </c>
      <c r="M15" s="29">
        <f>M10+M11+M12+M13+M14</f>
        <v/>
      </c>
      <c r="N15" s="29">
        <f>N10+N11+N12+N13+N14</f>
        <v/>
      </c>
      <c r="O15" s="29">
        <f>O10+O11+O12+O13+O14</f>
        <v/>
      </c>
      <c r="P15" s="29">
        <f>P10+P11+P12+P13+P14</f>
        <v/>
      </c>
      <c r="Q15" s="29">
        <f>Q10+Q11+Q12+Q13+Q14</f>
        <v/>
      </c>
      <c r="R15" s="29">
        <f>R10+R11+R12+R13+R14</f>
        <v/>
      </c>
      <c r="S15" s="29">
        <f>S10+S11+S12+S13+S14</f>
        <v/>
      </c>
      <c r="T15" s="29">
        <f>T10+T11+T12+T13+T14</f>
        <v/>
      </c>
      <c r="U15" s="29">
        <f>U10+U11+U12+U13+U14</f>
        <v/>
      </c>
      <c r="V15" s="29">
        <f>V10+V11+V12+V13+V14</f>
        <v/>
      </c>
      <c r="W15" s="29">
        <f>W10+W11+W12+W13+W14</f>
        <v/>
      </c>
      <c r="X15" s="29">
        <f>X10+X11+X12+X13+X14</f>
        <v/>
      </c>
      <c r="Y15" s="29">
        <f>Y10+Y11+Y12+Y13+Y14</f>
        <v/>
      </c>
      <c r="Z15" s="29">
        <f>Z10+Z11+Z12+Z13+Z14</f>
        <v/>
      </c>
      <c r="AA15" s="29">
        <f>AA10+AA11+AA12+AA13+AA14</f>
        <v/>
      </c>
      <c r="AB15" s="29">
        <f>AB10+AB11+AB12+AB13+AB14</f>
        <v/>
      </c>
      <c r="AC15" s="29">
        <f>AC10+AC11+AC12+AC13+AC14</f>
        <v/>
      </c>
      <c r="AD15" s="29">
        <f>AD10+AD11+AD12+AD13+AD14</f>
        <v/>
      </c>
      <c r="AE15" s="29">
        <f>AE10+AE11+AE12+AE13+AE14</f>
        <v/>
      </c>
      <c r="AF15" s="29">
        <f>AF10+AF11+AF12+AF13+AF14</f>
        <v/>
      </c>
      <c r="AG15" s="29">
        <f>AG10+AG11+AG12+AG13+AG14</f>
        <v/>
      </c>
      <c r="AH15" s="29">
        <f>AH10+AH11+AH12+AH13+AH14</f>
        <v/>
      </c>
      <c r="AJ15" s="29">
        <f>AJ10+AJ11+AJ12+AJ13+AJ14</f>
        <v/>
      </c>
      <c r="AK15" s="29">
        <f>AK10+AK11+AK12+AK13+AK14</f>
        <v/>
      </c>
      <c r="AL15" s="29">
        <f>AL10+AL11+AL12+AL13+AL14</f>
        <v/>
      </c>
      <c r="AM15" s="29">
        <f>AM10+AM11+AM12+AM13+AM14</f>
        <v/>
      </c>
      <c r="AN15" s="29">
        <f>AN10+AN11+AN12+AN13+AN14</f>
        <v/>
      </c>
      <c r="AO15" s="30">
        <f>AA15+AB15+AC15+AD15</f>
        <v/>
      </c>
      <c r="AP15" s="30">
        <f>AE15+AF15+AG15+AH15</f>
        <v/>
      </c>
      <c r="AQ15" s="29">
        <f>AQ10+AQ11+AQ12+AQ13+AQ14</f>
        <v/>
      </c>
      <c r="AR15" s="29">
        <f>AR10+AR11+AR12+AR13+AR14</f>
        <v/>
      </c>
      <c r="AS15" s="29">
        <f>AS10+AS11+AS12+AS13+AS14</f>
        <v/>
      </c>
    </row>
    <row r="16">
      <c r="D16" s="3" t="inlineStr">
        <is>
          <t>Recon: Total Revenues</t>
        </is>
      </c>
      <c r="G16" s="31">
        <f>IF(_reported!G9="","",G15-_reported!G9)</f>
        <v/>
      </c>
      <c r="H16" s="31">
        <f>IF(_reported!H9="","",H15-_reported!H9)</f>
        <v/>
      </c>
      <c r="I16" s="31">
        <f>IF(_reported!I9="","",I15-_reported!I9)</f>
        <v/>
      </c>
      <c r="J16" s="31">
        <f>IF(_reported!J9="","",J15-_reported!J9)</f>
        <v/>
      </c>
      <c r="K16" s="31">
        <f>IF(_reported!K9="","",K15-_reported!K9)</f>
        <v/>
      </c>
      <c r="L16" s="31">
        <f>IF(_reported!L9="","",L15-_reported!L9)</f>
        <v/>
      </c>
      <c r="M16" s="31">
        <f>IF(_reported!M9="","",M15-_reported!M9)</f>
        <v/>
      </c>
      <c r="N16" s="31">
        <f>IF(_reported!N9="","",N15-_reported!N9)</f>
        <v/>
      </c>
      <c r="O16" s="31">
        <f>IF(_reported!O9="","",O15-_reported!O9)</f>
        <v/>
      </c>
      <c r="P16" s="31">
        <f>IF(_reported!P9="","",P15-_reported!P9)</f>
        <v/>
      </c>
      <c r="Q16" s="31">
        <f>IF(_reported!Q9="","",Q15-_reported!Q9)</f>
        <v/>
      </c>
      <c r="R16" s="31">
        <f>IF(_reported!R9="","",R15-_reported!R9)</f>
        <v/>
      </c>
      <c r="S16" s="31">
        <f>IF(_reported!S9="","",S15-_reported!S9)</f>
        <v/>
      </c>
      <c r="T16" s="31">
        <f>IF(_reported!T9="","",T15-_reported!T9)</f>
        <v/>
      </c>
      <c r="U16" s="31">
        <f>IF(_reported!U9="","",U15-_reported!U9)</f>
        <v/>
      </c>
      <c r="V16" s="31">
        <f>IF(_reported!V9="","",V15-_reported!V9)</f>
        <v/>
      </c>
      <c r="W16" s="31">
        <f>IF(_reported!W9="","",W15-_reported!W9)</f>
        <v/>
      </c>
      <c r="X16" s="31">
        <f>IF(_reported!X9="","",X15-_reported!X9)</f>
        <v/>
      </c>
      <c r="Y16" s="31">
        <f>IF(_reported!Y9="","",Y15-_reported!Y9)</f>
        <v/>
      </c>
      <c r="Z16" s="31">
        <f>IF(_reported!Z9="","",Z15-_reported!Z9)</f>
        <v/>
      </c>
      <c r="AA16" s="31">
        <f>IF(_reported!AA9="","",AA15-_reported!AA9)</f>
        <v/>
      </c>
      <c r="AJ16" s="31">
        <f>IF(_reported!AJ9="","",AJ15-_reported!AJ9)</f>
        <v/>
      </c>
      <c r="AK16" s="31">
        <f>IF(_reported!AK9="","",AK15-_reported!AK9)</f>
        <v/>
      </c>
      <c r="AL16" s="31">
        <f>IF(_reported!AL9="","",AL15-_reported!AL9)</f>
        <v/>
      </c>
      <c r="AM16" s="31">
        <f>IF(_reported!AM9="","",AM15-_reported!AM9)</f>
        <v/>
      </c>
      <c r="AN16" s="31">
        <f>IF(_reported!AN9="","",AN15-_reported!AN9)</f>
        <v/>
      </c>
    </row>
    <row r="17"/>
    <row r="18">
      <c r="C18" s="8" t="inlineStr">
        <is>
          <t>Less: Cost of Revenues</t>
        </is>
      </c>
      <c r="G18" s="25" t="n">
        <v>-3868.511</v>
      </c>
      <c r="H18" s="25" t="n">
        <v>-4018.008</v>
      </c>
      <c r="I18" s="25" t="n">
        <v>-4206.589</v>
      </c>
      <c r="J18" s="25" t="n">
        <v>-5239.575</v>
      </c>
      <c r="K18" s="25" t="n">
        <v>-4284.705</v>
      </c>
      <c r="L18" s="25" t="n">
        <v>-4690.755</v>
      </c>
      <c r="M18" s="25" t="n">
        <v>-4788.665</v>
      </c>
      <c r="N18" s="25" t="n">
        <v>-5404.16</v>
      </c>
      <c r="O18" s="25" t="n">
        <v>-4803.625</v>
      </c>
      <c r="P18" s="25" t="n">
        <v>-4673.47</v>
      </c>
      <c r="Q18" s="25" t="n">
        <v>-4930.788</v>
      </c>
      <c r="R18" s="25" t="n">
        <v>-5307.485</v>
      </c>
      <c r="S18" s="25" t="n">
        <v>-4977.073</v>
      </c>
      <c r="T18" s="25" t="n">
        <v>-5174.143</v>
      </c>
      <c r="U18" s="25" t="n">
        <v>-5119.884</v>
      </c>
      <c r="V18" s="25" t="n">
        <v>-5767.364</v>
      </c>
      <c r="W18" s="25" t="n">
        <v>-5263.147</v>
      </c>
      <c r="X18" s="25" t="n">
        <v>-5325.311</v>
      </c>
      <c r="Y18" s="25" t="n">
        <v>-6164.25</v>
      </c>
      <c r="Z18" s="25" t="n">
        <v>-6522.621</v>
      </c>
      <c r="AA18" s="25" t="n">
        <v>-5888.238</v>
      </c>
      <c r="AB18" s="26">
        <f>-AB15*AB51</f>
        <v/>
      </c>
      <c r="AC18" s="26">
        <f>-AC15*AC51</f>
        <v/>
      </c>
      <c r="AD18" s="26">
        <f>-AD15*AD51</f>
        <v/>
      </c>
      <c r="AE18" s="26">
        <f>-AE15*AE51</f>
        <v/>
      </c>
      <c r="AF18" s="26">
        <f>-AF15*AF51</f>
        <v/>
      </c>
      <c r="AG18" s="26">
        <f>-AG15*AG51</f>
        <v/>
      </c>
      <c r="AH18" s="26">
        <f>-AH15*AH51</f>
        <v/>
      </c>
      <c r="AJ18" s="25" t="n">
        <v>-17332.683</v>
      </c>
      <c r="AK18" s="25" t="n">
        <v>-19168.285</v>
      </c>
      <c r="AL18" s="25" t="n">
        <v>-19715.368</v>
      </c>
      <c r="AM18" s="25" t="n">
        <v>-21038.464</v>
      </c>
      <c r="AN18" s="25" t="n">
        <v>-23275.329</v>
      </c>
      <c r="AO18" s="26">
        <f>AA18+AB18+AC18+AD18</f>
        <v/>
      </c>
      <c r="AP18" s="26">
        <f>AE18+AF18+AG18+AH18</f>
        <v/>
      </c>
      <c r="AQ18" s="26">
        <f>-AQ15*AQ51</f>
        <v/>
      </c>
      <c r="AR18" s="26">
        <f>-AR15*AR51</f>
        <v/>
      </c>
      <c r="AS18" s="26">
        <f>-AS15*AS51</f>
        <v/>
      </c>
    </row>
    <row r="19">
      <c r="C19" s="8" t="inlineStr">
        <is>
          <t>Less: Marketing</t>
        </is>
      </c>
      <c r="G19" s="27" t="n">
        <v>-512.5119999999999</v>
      </c>
      <c r="H19" s="27" t="n">
        <v>-603.973</v>
      </c>
      <c r="I19" s="27" t="n">
        <v>-635.948</v>
      </c>
      <c r="J19" s="27" t="n">
        <v>-792.713</v>
      </c>
      <c r="K19" s="27" t="n">
        <v>-555.978</v>
      </c>
      <c r="L19" s="27" t="n">
        <v>-574.96</v>
      </c>
      <c r="M19" s="27" t="n">
        <v>-567.954</v>
      </c>
      <c r="N19" s="27" t="n">
        <v>-831.61</v>
      </c>
      <c r="O19" s="27" t="n">
        <v>-555.362</v>
      </c>
      <c r="P19" s="27" t="n">
        <v>-627.168</v>
      </c>
      <c r="Q19" s="27" t="n">
        <v>-558.736</v>
      </c>
      <c r="R19" s="27" t="n">
        <v>-916.617</v>
      </c>
      <c r="S19" s="27" t="n">
        <v>-654.34</v>
      </c>
      <c r="T19" s="27" t="n">
        <v>-644.0839999999999</v>
      </c>
      <c r="U19" s="27" t="n">
        <v>-642.926</v>
      </c>
      <c r="V19" s="27" t="n">
        <v>-976.204</v>
      </c>
      <c r="W19" s="27" t="n">
        <v>-688.37</v>
      </c>
      <c r="X19" s="27" t="n">
        <v>-713.265</v>
      </c>
      <c r="Y19" s="27" t="n">
        <v>-786.295</v>
      </c>
      <c r="Z19" s="27" t="n">
        <v>-1113.376</v>
      </c>
      <c r="AA19" s="27" t="n">
        <v>-842.217</v>
      </c>
      <c r="AB19" s="28">
        <f>-AB15*AB52</f>
        <v/>
      </c>
      <c r="AC19" s="28">
        <f>-AC15*AC52</f>
        <v/>
      </c>
      <c r="AD19" s="28">
        <f>-AD15*AD52</f>
        <v/>
      </c>
      <c r="AE19" s="28">
        <f>-AE15*AE52</f>
        <v/>
      </c>
      <c r="AF19" s="28">
        <f>-AF15*AF52</f>
        <v/>
      </c>
      <c r="AG19" s="28">
        <f>-AG15*AG52</f>
        <v/>
      </c>
      <c r="AH19" s="28">
        <f>-AH15*AH52</f>
        <v/>
      </c>
      <c r="AJ19" s="27" t="n">
        <v>-2545.146</v>
      </c>
      <c r="AK19" s="27" t="n">
        <v>-2530.502</v>
      </c>
      <c r="AL19" s="27" t="n">
        <v>-2657.883</v>
      </c>
      <c r="AM19" s="27" t="n">
        <v>-2917.554</v>
      </c>
      <c r="AN19" s="27" t="n">
        <v>-3301.306</v>
      </c>
      <c r="AO19" s="28">
        <f>AA19+AB19+AC19+AD19</f>
        <v/>
      </c>
      <c r="AP19" s="28">
        <f>AE19+AF19+AG19+AH19</f>
        <v/>
      </c>
      <c r="AQ19" s="28">
        <f>-AQ15*AQ52</f>
        <v/>
      </c>
      <c r="AR19" s="28">
        <f>-AR15*AR52</f>
        <v/>
      </c>
      <c r="AS19" s="28">
        <f>-AS15*AS52</f>
        <v/>
      </c>
    </row>
    <row r="20">
      <c r="C20" s="8" t="inlineStr">
        <is>
          <t>Less: Technology and Development</t>
        </is>
      </c>
      <c r="G20" s="27" t="n">
        <v>-525.207</v>
      </c>
      <c r="H20" s="27" t="n">
        <v>-537.321</v>
      </c>
      <c r="I20" s="27" t="n">
        <v>-563.8869999999999</v>
      </c>
      <c r="J20" s="27" t="n">
        <v>-647.47</v>
      </c>
      <c r="K20" s="27" t="n">
        <v>-657.53</v>
      </c>
      <c r="L20" s="27" t="n">
        <v>-716.846</v>
      </c>
      <c r="M20" s="27" t="n">
        <v>-662.739</v>
      </c>
      <c r="N20" s="27" t="n">
        <v>-673.926</v>
      </c>
      <c r="O20" s="27" t="n">
        <v>-687.275</v>
      </c>
      <c r="P20" s="27" t="n">
        <v>-657.9829999999999</v>
      </c>
      <c r="Q20" s="27" t="n">
        <v>-657.159</v>
      </c>
      <c r="R20" s="27" t="n">
        <v>-673.341</v>
      </c>
      <c r="S20" s="27" t="n">
        <v>-702.473</v>
      </c>
      <c r="T20" s="27" t="n">
        <v>-711.254</v>
      </c>
      <c r="U20" s="27" t="n">
        <v>-735.063</v>
      </c>
      <c r="V20" s="27" t="n">
        <v>-776.505</v>
      </c>
      <c r="W20" s="27" t="n">
        <v>-822.823</v>
      </c>
      <c r="X20" s="27" t="n">
        <v>-824.683</v>
      </c>
      <c r="Y20" s="27" t="n">
        <v>-853.5839999999999</v>
      </c>
      <c r="Z20" s="27" t="n">
        <v>-890.3</v>
      </c>
      <c r="AA20" s="27" t="n">
        <v>-959.696</v>
      </c>
      <c r="AB20" s="28">
        <f>-AB15*AB53</f>
        <v/>
      </c>
      <c r="AC20" s="28">
        <f>-AC15*AC53</f>
        <v/>
      </c>
      <c r="AD20" s="28">
        <f>-AD15*AD53</f>
        <v/>
      </c>
      <c r="AE20" s="28">
        <f>-AE15*AE53</f>
        <v/>
      </c>
      <c r="AF20" s="28">
        <f>-AF15*AF53</f>
        <v/>
      </c>
      <c r="AG20" s="28">
        <f>-AG15*AG53</f>
        <v/>
      </c>
      <c r="AH20" s="28">
        <f>-AH15*AH53</f>
        <v/>
      </c>
      <c r="AJ20" s="27" t="n">
        <v>-2273.885</v>
      </c>
      <c r="AK20" s="27" t="n">
        <v>-2711.041</v>
      </c>
      <c r="AL20" s="27" t="n">
        <v>-2675.758</v>
      </c>
      <c r="AM20" s="27" t="n">
        <v>-2925.295</v>
      </c>
      <c r="AN20" s="27" t="n">
        <v>-3391.39</v>
      </c>
      <c r="AO20" s="28">
        <f>AA20+AB20+AC20+AD20</f>
        <v/>
      </c>
      <c r="AP20" s="28">
        <f>AE20+AF20+AG20+AH20</f>
        <v/>
      </c>
      <c r="AQ20" s="28">
        <f>-AQ15*AQ53</f>
        <v/>
      </c>
      <c r="AR20" s="28">
        <f>-AR15*AR53</f>
        <v/>
      </c>
      <c r="AS20" s="28">
        <f>-AS15*AS53</f>
        <v/>
      </c>
    </row>
    <row r="21">
      <c r="C21" s="8" t="inlineStr">
        <is>
          <t>Less: General and Administrative</t>
        </is>
      </c>
      <c r="G21" s="27" t="n">
        <v>-297.196</v>
      </c>
      <c r="H21" s="27" t="n">
        <v>-334.845</v>
      </c>
      <c r="I21" s="27" t="n">
        <v>-321.79</v>
      </c>
      <c r="J21" s="27" t="n">
        <v>-397.79</v>
      </c>
      <c r="K21" s="27" t="n">
        <v>-397.928</v>
      </c>
      <c r="L21" s="27" t="n">
        <v>-409.297</v>
      </c>
      <c r="M21" s="27" t="n">
        <v>-373.213</v>
      </c>
      <c r="N21" s="27" t="n">
        <v>-392.453</v>
      </c>
      <c r="O21" s="27" t="n">
        <v>-400.924</v>
      </c>
      <c r="P21" s="27" t="n">
        <v>-401.497</v>
      </c>
      <c r="Q21" s="27" t="n">
        <v>-478.591</v>
      </c>
      <c r="R21" s="27" t="n">
        <v>-439.273</v>
      </c>
      <c r="S21" s="27" t="n">
        <v>-404.02</v>
      </c>
      <c r="T21" s="27" t="n">
        <v>-426.992</v>
      </c>
      <c r="U21" s="27" t="n">
        <v>-417.353</v>
      </c>
      <c r="V21" s="27" t="n">
        <v>-453.674</v>
      </c>
      <c r="W21" s="27" t="n">
        <v>-421.462</v>
      </c>
      <c r="X21" s="27" t="n">
        <v>-441.213</v>
      </c>
      <c r="Y21" s="27" t="n">
        <v>-457.931</v>
      </c>
      <c r="Z21" s="27" t="n">
        <v>-567.802</v>
      </c>
      <c r="AA21" s="27" t="n">
        <v>-602.609</v>
      </c>
      <c r="AB21" s="28">
        <f>-AB15*AB54</f>
        <v/>
      </c>
      <c r="AC21" s="28">
        <f>-AC15*AC54</f>
        <v/>
      </c>
      <c r="AD21" s="28">
        <f>-AD15*AD54</f>
        <v/>
      </c>
      <c r="AE21" s="28">
        <f>-AE15*AE54</f>
        <v/>
      </c>
      <c r="AF21" s="28">
        <f>-AF15*AF54</f>
        <v/>
      </c>
      <c r="AG21" s="28">
        <f>-AG15*AG54</f>
        <v/>
      </c>
      <c r="AH21" s="28">
        <f>-AH15*AH54</f>
        <v/>
      </c>
      <c r="AJ21" s="27" t="n">
        <v>-1351.621</v>
      </c>
      <c r="AK21" s="27" t="n">
        <v>-1572.891</v>
      </c>
      <c r="AL21" s="27" t="n">
        <v>-1720.285</v>
      </c>
      <c r="AM21" s="27" t="n">
        <v>-1702.039</v>
      </c>
      <c r="AN21" s="27" t="n">
        <v>-1888.408</v>
      </c>
      <c r="AO21" s="28">
        <f>AA21+AB21+AC21+AD21</f>
        <v/>
      </c>
      <c r="AP21" s="28">
        <f>AE21+AF21+AG21+AH21</f>
        <v/>
      </c>
      <c r="AQ21" s="28">
        <f>-AQ15*AQ54</f>
        <v/>
      </c>
      <c r="AR21" s="28">
        <f>-AR15*AR54</f>
        <v/>
      </c>
      <c r="AS21" s="28">
        <f>-AS15*AS54</f>
        <v/>
      </c>
    </row>
    <row r="22">
      <c r="B22" s="6" t="inlineStr">
        <is>
          <t>Operating Income</t>
        </is>
      </c>
      <c r="G22" s="29">
        <f>G15+G18+G19+G20+G21</f>
        <v/>
      </c>
      <c r="H22" s="29">
        <f>H15+H18+H19+H20+H21</f>
        <v/>
      </c>
      <c r="I22" s="29">
        <f>I15+I18+I19+I20+I21</f>
        <v/>
      </c>
      <c r="J22" s="29">
        <f>J15+J18+J19+J20+J21</f>
        <v/>
      </c>
      <c r="K22" s="29">
        <f>K15+K18+K19+K20+K21</f>
        <v/>
      </c>
      <c r="L22" s="29">
        <f>L15+L18+L19+L20+L21</f>
        <v/>
      </c>
      <c r="M22" s="29">
        <f>M15+M18+M19+M20+M21</f>
        <v/>
      </c>
      <c r="N22" s="29">
        <f>N15+N18+N19+N20+N21</f>
        <v/>
      </c>
      <c r="O22" s="29">
        <f>O15+O18+O19+O20+O21</f>
        <v/>
      </c>
      <c r="P22" s="29">
        <f>P15+P18+P19+P20+P21</f>
        <v/>
      </c>
      <c r="Q22" s="29">
        <f>Q15+Q18+Q19+Q20+Q21</f>
        <v/>
      </c>
      <c r="R22" s="29">
        <f>R15+R18+R19+R20+R21</f>
        <v/>
      </c>
      <c r="S22" s="29">
        <f>S15+S18+S19+S20+S21</f>
        <v/>
      </c>
      <c r="T22" s="29">
        <f>T15+T18+T19+T20+T21</f>
        <v/>
      </c>
      <c r="U22" s="29">
        <f>U15+U18+U19+U20+U21</f>
        <v/>
      </c>
      <c r="V22" s="29">
        <f>V15+V18+V19+V20+V21</f>
        <v/>
      </c>
      <c r="W22" s="29">
        <f>W15+W18+W19+W20+W21</f>
        <v/>
      </c>
      <c r="X22" s="29">
        <f>X15+X18+X19+X20+X21</f>
        <v/>
      </c>
      <c r="Y22" s="29">
        <f>Y15+Y18+Y19+Y20+Y21</f>
        <v/>
      </c>
      <c r="Z22" s="29">
        <f>Z15+Z18+Z19+Z20+Z21</f>
        <v/>
      </c>
      <c r="AA22" s="29">
        <f>AA15+AA18+AA19+AA20+AA21</f>
        <v/>
      </c>
      <c r="AB22" s="29">
        <f>AB15+AB18+AB19+AB20+AB21</f>
        <v/>
      </c>
      <c r="AC22" s="29">
        <f>AC15+AC18+AC19+AC20+AC21</f>
        <v/>
      </c>
      <c r="AD22" s="29">
        <f>AD15+AD18+AD19+AD20+AD21</f>
        <v/>
      </c>
      <c r="AE22" s="29">
        <f>AE15+AE18+AE19+AE20+AE21</f>
        <v/>
      </c>
      <c r="AF22" s="29">
        <f>AF15+AF18+AF19+AF20+AF21</f>
        <v/>
      </c>
      <c r="AG22" s="29">
        <f>AG15+AG18+AG19+AG20+AG21</f>
        <v/>
      </c>
      <c r="AH22" s="29">
        <f>AH15+AH18+AH19+AH20+AH21</f>
        <v/>
      </c>
      <c r="AJ22" s="29">
        <f>AJ15+AJ18+AJ19+AJ20+AJ21</f>
        <v/>
      </c>
      <c r="AK22" s="29">
        <f>AK15+AK18+AK19+AK20+AK21</f>
        <v/>
      </c>
      <c r="AL22" s="29">
        <f>AL15+AL18+AL19+AL20+AL21</f>
        <v/>
      </c>
      <c r="AM22" s="29">
        <f>AM15+AM18+AM19+AM20+AM21</f>
        <v/>
      </c>
      <c r="AN22" s="29">
        <f>AN15+AN18+AN19+AN20+AN21</f>
        <v/>
      </c>
      <c r="AO22" s="30">
        <f>AA22+AB22+AC22+AD22</f>
        <v/>
      </c>
      <c r="AP22" s="30">
        <f>AE22+AF22+AG22+AH22</f>
        <v/>
      </c>
      <c r="AQ22" s="29">
        <f>AQ15+AQ18+AQ19+AQ20+AQ21</f>
        <v/>
      </c>
      <c r="AR22" s="29">
        <f>AR15+AR18+AR19+AR20+AR21</f>
        <v/>
      </c>
      <c r="AS22" s="29">
        <f>AS15+AS18+AS19+AS20+AS21</f>
        <v/>
      </c>
    </row>
    <row r="23">
      <c r="D23" s="3" t="inlineStr">
        <is>
          <t>Recon: Operating Income</t>
        </is>
      </c>
      <c r="G23" s="31">
        <f>IF(_reported!G10="","",G22-_reported!G10)</f>
        <v/>
      </c>
      <c r="H23" s="31">
        <f>IF(_reported!H10="","",H22-_reported!H10)</f>
        <v/>
      </c>
      <c r="I23" s="31">
        <f>IF(_reported!I10="","",I22-_reported!I10)</f>
        <v/>
      </c>
      <c r="J23" s="31">
        <f>IF(_reported!J10="","",J22-_reported!J10)</f>
        <v/>
      </c>
      <c r="K23" s="31">
        <f>IF(_reported!K10="","",K22-_reported!K10)</f>
        <v/>
      </c>
      <c r="L23" s="31">
        <f>IF(_reported!L10="","",L22-_reported!L10)</f>
        <v/>
      </c>
      <c r="M23" s="31">
        <f>IF(_reported!M10="","",M22-_reported!M10)</f>
        <v/>
      </c>
      <c r="N23" s="31">
        <f>IF(_reported!N10="","",N22-_reported!N10)</f>
        <v/>
      </c>
      <c r="O23" s="31">
        <f>IF(_reported!O10="","",O22-_reported!O10)</f>
        <v/>
      </c>
      <c r="P23" s="31">
        <f>IF(_reported!P10="","",P22-_reported!P10)</f>
        <v/>
      </c>
      <c r="Q23" s="31">
        <f>IF(_reported!Q10="","",Q22-_reported!Q10)</f>
        <v/>
      </c>
      <c r="R23" s="31">
        <f>IF(_reported!R10="","",R22-_reported!R10)</f>
        <v/>
      </c>
      <c r="S23" s="31">
        <f>IF(_reported!S10="","",S22-_reported!S10)</f>
        <v/>
      </c>
      <c r="T23" s="31">
        <f>IF(_reported!T10="","",T22-_reported!T10)</f>
        <v/>
      </c>
      <c r="U23" s="31">
        <f>IF(_reported!U10="","",U22-_reported!U10)</f>
        <v/>
      </c>
      <c r="V23" s="31">
        <f>IF(_reported!V10="","",V22-_reported!V10)</f>
        <v/>
      </c>
      <c r="W23" s="31">
        <f>IF(_reported!W10="","",W22-_reported!W10)</f>
        <v/>
      </c>
      <c r="X23" s="31">
        <f>IF(_reported!X10="","",X22-_reported!X10)</f>
        <v/>
      </c>
      <c r="Y23" s="31">
        <f>IF(_reported!Y10="","",Y22-_reported!Y10)</f>
        <v/>
      </c>
      <c r="Z23" s="31">
        <f>IF(_reported!Z10="","",Z22-_reported!Z10)</f>
        <v/>
      </c>
      <c r="AA23" s="31">
        <f>IF(_reported!AA10="","",AA22-_reported!AA10)</f>
        <v/>
      </c>
      <c r="AJ23" s="31">
        <f>IF(_reported!AJ10="","",AJ22-_reported!AJ10)</f>
        <v/>
      </c>
      <c r="AK23" s="31">
        <f>IF(_reported!AK10="","",AK22-_reported!AK10)</f>
        <v/>
      </c>
      <c r="AL23" s="31">
        <f>IF(_reported!AL10="","",AL22-_reported!AL10)</f>
        <v/>
      </c>
      <c r="AM23" s="31">
        <f>IF(_reported!AM10="","",AM22-_reported!AM10)</f>
        <v/>
      </c>
      <c r="AN23" s="31">
        <f>IF(_reported!AN10="","",AN22-_reported!AN10)</f>
        <v/>
      </c>
    </row>
    <row r="24"/>
    <row r="25">
      <c r="C25" s="8" t="inlineStr">
        <is>
          <t>Less: Interest Expense</t>
        </is>
      </c>
      <c r="G25" s="25" t="n">
        <v>-194.44</v>
      </c>
      <c r="H25" s="25" t="n">
        <v>-191.322</v>
      </c>
      <c r="I25" s="25" t="n">
        <v>-190.429</v>
      </c>
      <c r="J25" s="25" t="n">
        <v>-189.429</v>
      </c>
      <c r="K25" s="25" t="n">
        <v>-187.579</v>
      </c>
      <c r="L25" s="25" t="n">
        <v>-175.455</v>
      </c>
      <c r="M25" s="25" t="n">
        <v>-172.575</v>
      </c>
      <c r="N25" s="25" t="n">
        <v>-170.603</v>
      </c>
      <c r="O25" s="25" t="n">
        <v>-174.239</v>
      </c>
      <c r="P25" s="25" t="n">
        <v>-174.812</v>
      </c>
      <c r="Q25" s="25" t="n">
        <v>-175.563</v>
      </c>
      <c r="R25" s="25" t="n">
        <v>-175.212</v>
      </c>
      <c r="S25" s="25" t="n">
        <v>-173.314</v>
      </c>
      <c r="T25" s="25" t="n">
        <v>-167.986</v>
      </c>
      <c r="U25" s="25" t="n">
        <v>-184.83</v>
      </c>
      <c r="V25" s="25" t="n">
        <v>-192.603</v>
      </c>
      <c r="W25" s="25" t="n">
        <v>-184.172</v>
      </c>
      <c r="X25" s="25" t="n">
        <v>-182.649</v>
      </c>
      <c r="Y25" s="25" t="n">
        <v>-175.294</v>
      </c>
      <c r="Z25" s="25" t="n">
        <v>-234.395</v>
      </c>
      <c r="AA25" s="25" t="n">
        <v>-262.077</v>
      </c>
      <c r="AB25" s="32" t="n">
        <v>-255</v>
      </c>
      <c r="AC25" s="32" t="n">
        <v>-255</v>
      </c>
      <c r="AD25" s="32" t="n">
        <v>-255</v>
      </c>
      <c r="AE25" s="32" t="n">
        <v>-255</v>
      </c>
      <c r="AF25" s="32" t="n">
        <v>-255</v>
      </c>
      <c r="AG25" s="32" t="n">
        <v>-255</v>
      </c>
      <c r="AH25" s="32" t="n">
        <v>-255</v>
      </c>
      <c r="AJ25" s="25" t="n">
        <v>-765.62</v>
      </c>
      <c r="AK25" s="25" t="n">
        <v>-706.212</v>
      </c>
      <c r="AL25" s="25" t="n">
        <v>-699.826</v>
      </c>
      <c r="AM25" s="25" t="n">
        <v>-718.7329999999999</v>
      </c>
      <c r="AN25" s="25" t="n">
        <v>-776.51</v>
      </c>
      <c r="AO25" s="26">
        <f>AA25+AB25+AC25+AD25</f>
        <v/>
      </c>
      <c r="AP25" s="26">
        <f>AE25+AF25+AG25+AH25</f>
        <v/>
      </c>
      <c r="AQ25" s="32" t="n">
        <v>-1020</v>
      </c>
      <c r="AR25" s="32" t="n">
        <v>-1020</v>
      </c>
      <c r="AS25" s="32" t="n">
        <v>-1020</v>
      </c>
    </row>
    <row r="26">
      <c r="C26" s="8" t="inlineStr">
        <is>
          <t>Interest and Other Income (Expense) (Q1'26 incl. $2.8B WBD fee)</t>
        </is>
      </c>
      <c r="G26" s="27" t="n">
        <v>269.086</v>
      </c>
      <c r="H26" s="27" t="n">
        <v>-62.519</v>
      </c>
      <c r="I26" s="27" t="n">
        <v>96.13500000000001</v>
      </c>
      <c r="J26" s="27" t="n">
        <v>108.512</v>
      </c>
      <c r="K26" s="27" t="n">
        <v>195.645</v>
      </c>
      <c r="L26" s="27" t="n">
        <v>220.226</v>
      </c>
      <c r="M26" s="27" t="n">
        <v>261.404</v>
      </c>
      <c r="N26" s="27" t="n">
        <v>-339.965</v>
      </c>
      <c r="O26" s="27" t="n">
        <v>-71.20399999999999</v>
      </c>
      <c r="P26" s="27" t="n">
        <v>26.961</v>
      </c>
      <c r="Q26" s="27" t="n">
        <v>168.218</v>
      </c>
      <c r="R26" s="27" t="n">
        <v>-172.747</v>
      </c>
      <c r="S26" s="27" t="n">
        <v>155.359</v>
      </c>
      <c r="T26" s="27" t="n">
        <v>79.005</v>
      </c>
      <c r="U26" s="27" t="n">
        <v>-21.693</v>
      </c>
      <c r="V26" s="27" t="n">
        <v>54.105</v>
      </c>
      <c r="W26" s="27" t="n">
        <v>50.899</v>
      </c>
      <c r="X26" s="27" t="n">
        <v>39.63</v>
      </c>
      <c r="Y26" s="27" t="n">
        <v>36.457</v>
      </c>
      <c r="Z26" s="27" t="n">
        <v>45.473</v>
      </c>
      <c r="AA26" s="27" t="n">
        <v>2852.166</v>
      </c>
      <c r="AB26" s="33" t="n">
        <v>50</v>
      </c>
      <c r="AC26" s="33" t="n">
        <v>50</v>
      </c>
      <c r="AD26" s="33" t="n">
        <v>50</v>
      </c>
      <c r="AE26" s="33" t="n">
        <v>50</v>
      </c>
      <c r="AF26" s="33" t="n">
        <v>50</v>
      </c>
      <c r="AG26" s="33" t="n">
        <v>50</v>
      </c>
      <c r="AH26" s="33" t="n">
        <v>50</v>
      </c>
      <c r="AJ26" s="27" t="n">
        <v>411.214</v>
      </c>
      <c r="AK26" s="27" t="n">
        <v>337.31</v>
      </c>
      <c r="AL26" s="27" t="n">
        <v>-48.772</v>
      </c>
      <c r="AM26" s="27" t="n">
        <v>266.776</v>
      </c>
      <c r="AN26" s="27" t="n">
        <v>172.459</v>
      </c>
      <c r="AO26" s="28">
        <f>AA26+AB26+AC26+AD26</f>
        <v/>
      </c>
      <c r="AP26" s="28">
        <f>AE26+AF26+AG26+AH26</f>
        <v/>
      </c>
      <c r="AQ26" s="33" t="n">
        <v>200</v>
      </c>
      <c r="AR26" s="33" t="n">
        <v>200</v>
      </c>
      <c r="AS26" s="33" t="n">
        <v>200</v>
      </c>
    </row>
    <row r="27">
      <c r="B27" s="6" t="inlineStr">
        <is>
          <t>Income Before Income Taxes</t>
        </is>
      </c>
      <c r="G27" s="29">
        <f>G22+G25+G26</f>
        <v/>
      </c>
      <c r="H27" s="29">
        <f>H22+H25+H26</f>
        <v/>
      </c>
      <c r="I27" s="29">
        <f>I22+I25+I26</f>
        <v/>
      </c>
      <c r="J27" s="29">
        <f>J22+J25+J26</f>
        <v/>
      </c>
      <c r="K27" s="29">
        <f>K22+K25+K26</f>
        <v/>
      </c>
      <c r="L27" s="29">
        <f>L22+L25+L26</f>
        <v/>
      </c>
      <c r="M27" s="29">
        <f>M22+M25+M26</f>
        <v/>
      </c>
      <c r="N27" s="29">
        <f>N22+N25+N26</f>
        <v/>
      </c>
      <c r="O27" s="29">
        <f>O22+O25+O26</f>
        <v/>
      </c>
      <c r="P27" s="29">
        <f>P22+P25+P26</f>
        <v/>
      </c>
      <c r="Q27" s="29">
        <f>Q22+Q25+Q26</f>
        <v/>
      </c>
      <c r="R27" s="29">
        <f>R22+R25+R26</f>
        <v/>
      </c>
      <c r="S27" s="29">
        <f>S22+S25+S26</f>
        <v/>
      </c>
      <c r="T27" s="29">
        <f>T22+T25+T26</f>
        <v/>
      </c>
      <c r="U27" s="29">
        <f>U22+U25+U26</f>
        <v/>
      </c>
      <c r="V27" s="29">
        <f>V22+V25+V26</f>
        <v/>
      </c>
      <c r="W27" s="29">
        <f>W22+W25+W26</f>
        <v/>
      </c>
      <c r="X27" s="29">
        <f>X22+X25+X26</f>
        <v/>
      </c>
      <c r="Y27" s="29">
        <f>Y22+Y25+Y26</f>
        <v/>
      </c>
      <c r="Z27" s="29">
        <f>Z22+Z25+Z26</f>
        <v/>
      </c>
      <c r="AA27" s="29">
        <f>AA22+AA25+AA26</f>
        <v/>
      </c>
      <c r="AB27" s="29">
        <f>AB22+AB25+AB26</f>
        <v/>
      </c>
      <c r="AC27" s="29">
        <f>AC22+AC25+AC26</f>
        <v/>
      </c>
      <c r="AD27" s="29">
        <f>AD22+AD25+AD26</f>
        <v/>
      </c>
      <c r="AE27" s="29">
        <f>AE22+AE25+AE26</f>
        <v/>
      </c>
      <c r="AF27" s="29">
        <f>AF22+AF25+AF26</f>
        <v/>
      </c>
      <c r="AG27" s="29">
        <f>AG22+AG25+AG26</f>
        <v/>
      </c>
      <c r="AH27" s="29">
        <f>AH22+AH25+AH26</f>
        <v/>
      </c>
      <c r="AJ27" s="29">
        <f>AJ22+AJ25+AJ26</f>
        <v/>
      </c>
      <c r="AK27" s="29">
        <f>AK22+AK25+AK26</f>
        <v/>
      </c>
      <c r="AL27" s="29">
        <f>AL22+AL25+AL26</f>
        <v/>
      </c>
      <c r="AM27" s="29">
        <f>AM22+AM25+AM26</f>
        <v/>
      </c>
      <c r="AN27" s="29">
        <f>AN22+AN25+AN26</f>
        <v/>
      </c>
      <c r="AO27" s="30">
        <f>AA27+AB27+AC27+AD27</f>
        <v/>
      </c>
      <c r="AP27" s="30">
        <f>AE27+AF27+AG27+AH27</f>
        <v/>
      </c>
      <c r="AQ27" s="29">
        <f>AQ22+AQ25+AQ26</f>
        <v/>
      </c>
      <c r="AR27" s="29">
        <f>AR22+AR25+AR26</f>
        <v/>
      </c>
      <c r="AS27" s="29">
        <f>AS22+AS25+AS26</f>
        <v/>
      </c>
    </row>
    <row r="28">
      <c r="D28" s="3" t="inlineStr">
        <is>
          <t>Recon: Pretax Income</t>
        </is>
      </c>
      <c r="G28" s="31">
        <f>IF(_reported!G11="","",G27-_reported!G11)</f>
        <v/>
      </c>
      <c r="H28" s="31">
        <f>IF(_reported!H11="","",H27-_reported!H11)</f>
        <v/>
      </c>
      <c r="I28" s="31">
        <f>IF(_reported!I11="","",I27-_reported!I11)</f>
        <v/>
      </c>
      <c r="J28" s="31">
        <f>IF(_reported!J11="","",J27-_reported!J11)</f>
        <v/>
      </c>
      <c r="K28" s="31">
        <f>IF(_reported!K11="","",K27-_reported!K11)</f>
        <v/>
      </c>
      <c r="L28" s="31">
        <f>IF(_reported!L11="","",L27-_reported!L11)</f>
        <v/>
      </c>
      <c r="M28" s="31">
        <f>IF(_reported!M11="","",M27-_reported!M11)</f>
        <v/>
      </c>
      <c r="N28" s="31">
        <f>IF(_reported!N11="","",N27-_reported!N11)</f>
        <v/>
      </c>
      <c r="O28" s="31">
        <f>IF(_reported!O11="","",O27-_reported!O11)</f>
        <v/>
      </c>
      <c r="P28" s="31">
        <f>IF(_reported!P11="","",P27-_reported!P11)</f>
        <v/>
      </c>
      <c r="Q28" s="31">
        <f>IF(_reported!Q11="","",Q27-_reported!Q11)</f>
        <v/>
      </c>
      <c r="R28" s="31">
        <f>IF(_reported!R11="","",R27-_reported!R11)</f>
        <v/>
      </c>
      <c r="S28" s="31">
        <f>IF(_reported!S11="","",S27-_reported!S11)</f>
        <v/>
      </c>
      <c r="T28" s="31">
        <f>IF(_reported!T11="","",T27-_reported!T11)</f>
        <v/>
      </c>
      <c r="U28" s="31">
        <f>IF(_reported!U11="","",U27-_reported!U11)</f>
        <v/>
      </c>
      <c r="V28" s="31">
        <f>IF(_reported!V11="","",V27-_reported!V11)</f>
        <v/>
      </c>
      <c r="W28" s="31">
        <f>IF(_reported!W11="","",W27-_reported!W11)</f>
        <v/>
      </c>
      <c r="X28" s="31">
        <f>IF(_reported!X11="","",X27-_reported!X11)</f>
        <v/>
      </c>
      <c r="Y28" s="31">
        <f>IF(_reported!Y11="","",Y27-_reported!Y11)</f>
        <v/>
      </c>
      <c r="Z28" s="31">
        <f>IF(_reported!Z11="","",Z27-_reported!Z11)</f>
        <v/>
      </c>
      <c r="AA28" s="31">
        <f>IF(_reported!AA11="","",AA27-_reported!AA11)</f>
        <v/>
      </c>
      <c r="AJ28" s="31">
        <f>IF(_reported!AJ11="","",AJ27-_reported!AJ11)</f>
        <v/>
      </c>
      <c r="AK28" s="31">
        <f>IF(_reported!AK11="","",AK27-_reported!AK11)</f>
        <v/>
      </c>
      <c r="AL28" s="31">
        <f>IF(_reported!AL11="","",AL27-_reported!AL11)</f>
        <v/>
      </c>
      <c r="AM28" s="31">
        <f>IF(_reported!AM11="","",AM27-_reported!AM11)</f>
        <v/>
      </c>
      <c r="AN28" s="31">
        <f>IF(_reported!AN11="","",AN27-_reported!AN11)</f>
        <v/>
      </c>
    </row>
    <row r="29"/>
    <row r="30">
      <c r="C30" s="8" t="inlineStr">
        <is>
          <t>Less: Provision for (Benefit from) Income Taxes</t>
        </is>
      </c>
      <c r="G30" s="25" t="n">
        <v>-327.787</v>
      </c>
      <c r="H30" s="25" t="n">
        <v>-240.776</v>
      </c>
      <c r="I30" s="25" t="n">
        <v>-211.888</v>
      </c>
      <c r="J30" s="25" t="n">
        <v>56.576</v>
      </c>
      <c r="K30" s="25" t="n">
        <v>-382.245</v>
      </c>
      <c r="L30" s="25" t="n">
        <v>-182.103</v>
      </c>
      <c r="M30" s="25" t="n">
        <v>-223.605</v>
      </c>
      <c r="N30" s="25" t="n">
        <v>15.948</v>
      </c>
      <c r="O30" s="25" t="n">
        <v>-163.754</v>
      </c>
      <c r="P30" s="25" t="n">
        <v>-191.722</v>
      </c>
      <c r="Q30" s="25" t="n">
        <v>-231.627</v>
      </c>
      <c r="R30" s="25" t="n">
        <v>-210.312</v>
      </c>
      <c r="S30" s="25" t="n">
        <v>-282.37</v>
      </c>
      <c r="T30" s="25" t="n">
        <v>-366.55</v>
      </c>
      <c r="U30" s="25" t="n">
        <v>-339.445</v>
      </c>
      <c r="V30" s="25" t="n">
        <v>-265.661</v>
      </c>
      <c r="W30" s="25" t="n">
        <v>-323.375</v>
      </c>
      <c r="X30" s="25" t="n">
        <v>-506.262</v>
      </c>
      <c r="Y30" s="25" t="n">
        <v>-562.494</v>
      </c>
      <c r="Z30" s="25" t="n">
        <v>-349.22</v>
      </c>
      <c r="AA30" s="25" t="n">
        <v>-1264.295</v>
      </c>
      <c r="AB30" s="26">
        <f>-AB27*AB56</f>
        <v/>
      </c>
      <c r="AC30" s="26">
        <f>-AC27*AC56</f>
        <v/>
      </c>
      <c r="AD30" s="26">
        <f>-AD27*AD56</f>
        <v/>
      </c>
      <c r="AE30" s="26">
        <f>-AE27*AE56</f>
        <v/>
      </c>
      <c r="AF30" s="26">
        <f>-AF27*AF56</f>
        <v/>
      </c>
      <c r="AG30" s="26">
        <f>-AG27*AG56</f>
        <v/>
      </c>
      <c r="AH30" s="26">
        <f>-AH27*AH56</f>
        <v/>
      </c>
      <c r="AJ30" s="25" t="n">
        <v>-723.875</v>
      </c>
      <c r="AK30" s="25" t="n">
        <v>-772.005</v>
      </c>
      <c r="AL30" s="25" t="n">
        <v>-797.415</v>
      </c>
      <c r="AM30" s="25" t="n">
        <v>-1254.026</v>
      </c>
      <c r="AN30" s="25" t="n">
        <v>-1741.351</v>
      </c>
      <c r="AO30" s="26">
        <f>AA30+AB30+AC30+AD30</f>
        <v/>
      </c>
      <c r="AP30" s="26">
        <f>AE30+AF30+AG30+AH30</f>
        <v/>
      </c>
      <c r="AQ30" s="26">
        <f>-AQ27*AQ56</f>
        <v/>
      </c>
      <c r="AR30" s="26">
        <f>-AR27*AR56</f>
        <v/>
      </c>
      <c r="AS30" s="26">
        <f>-AS27*AS56</f>
        <v/>
      </c>
    </row>
    <row r="31">
      <c r="B31" s="6" t="inlineStr">
        <is>
          <t>Net Income</t>
        </is>
      </c>
      <c r="G31" s="29">
        <f>G27+G30</f>
        <v/>
      </c>
      <c r="H31" s="29">
        <f>H27+H30</f>
        <v/>
      </c>
      <c r="I31" s="29">
        <f>I27+I30</f>
        <v/>
      </c>
      <c r="J31" s="29">
        <f>J27+J30</f>
        <v/>
      </c>
      <c r="K31" s="29">
        <f>K27+K30</f>
        <v/>
      </c>
      <c r="L31" s="29">
        <f>L27+L30</f>
        <v/>
      </c>
      <c r="M31" s="29">
        <f>M27+M30</f>
        <v/>
      </c>
      <c r="N31" s="29">
        <f>N27+N30</f>
        <v/>
      </c>
      <c r="O31" s="29">
        <f>O27+O30</f>
        <v/>
      </c>
      <c r="P31" s="29">
        <f>P27+P30</f>
        <v/>
      </c>
      <c r="Q31" s="29">
        <f>Q27+Q30</f>
        <v/>
      </c>
      <c r="R31" s="29">
        <f>R27+R30</f>
        <v/>
      </c>
      <c r="S31" s="29">
        <f>S27+S30</f>
        <v/>
      </c>
      <c r="T31" s="29">
        <f>T27+T30</f>
        <v/>
      </c>
      <c r="U31" s="29">
        <f>U27+U30</f>
        <v/>
      </c>
      <c r="V31" s="29">
        <f>V27+V30</f>
        <v/>
      </c>
      <c r="W31" s="29">
        <f>W27+W30</f>
        <v/>
      </c>
      <c r="X31" s="29">
        <f>X27+X30</f>
        <v/>
      </c>
      <c r="Y31" s="29">
        <f>Y27+Y30</f>
        <v/>
      </c>
      <c r="Z31" s="29">
        <f>Z27+Z30</f>
        <v/>
      </c>
      <c r="AA31" s="29">
        <f>AA27+AA30</f>
        <v/>
      </c>
      <c r="AB31" s="29">
        <f>AB27+AB30</f>
        <v/>
      </c>
      <c r="AC31" s="29">
        <f>AC27+AC30</f>
        <v/>
      </c>
      <c r="AD31" s="29">
        <f>AD27+AD30</f>
        <v/>
      </c>
      <c r="AE31" s="29">
        <f>AE27+AE30</f>
        <v/>
      </c>
      <c r="AF31" s="29">
        <f>AF27+AF30</f>
        <v/>
      </c>
      <c r="AG31" s="29">
        <f>AG27+AG30</f>
        <v/>
      </c>
      <c r="AH31" s="29">
        <f>AH27+AH30</f>
        <v/>
      </c>
      <c r="AJ31" s="29">
        <f>AJ27+AJ30</f>
        <v/>
      </c>
      <c r="AK31" s="29">
        <f>AK27+AK30</f>
        <v/>
      </c>
      <c r="AL31" s="29">
        <f>AL27+AL30</f>
        <v/>
      </c>
      <c r="AM31" s="29">
        <f>AM27+AM30</f>
        <v/>
      </c>
      <c r="AN31" s="29">
        <f>AN27+AN30</f>
        <v/>
      </c>
      <c r="AO31" s="30">
        <f>AA31+AB31+AC31+AD31</f>
        <v/>
      </c>
      <c r="AP31" s="30">
        <f>AE31+AF31+AG31+AH31</f>
        <v/>
      </c>
      <c r="AQ31" s="29">
        <f>AQ27+AQ30</f>
        <v/>
      </c>
      <c r="AR31" s="29">
        <f>AR27+AR30</f>
        <v/>
      </c>
      <c r="AS31" s="29">
        <f>AS27+AS30</f>
        <v/>
      </c>
    </row>
    <row r="32">
      <c r="D32" s="3" t="inlineStr">
        <is>
          <t>Recon: Net Income</t>
        </is>
      </c>
      <c r="G32" s="31">
        <f>IF(_reported!G12="","",G31-_reported!G12)</f>
        <v/>
      </c>
      <c r="H32" s="31">
        <f>IF(_reported!H12="","",H31-_reported!H12)</f>
        <v/>
      </c>
      <c r="I32" s="31">
        <f>IF(_reported!I12="","",I31-_reported!I12)</f>
        <v/>
      </c>
      <c r="J32" s="31">
        <f>IF(_reported!J12="","",J31-_reported!J12)</f>
        <v/>
      </c>
      <c r="K32" s="31">
        <f>IF(_reported!K12="","",K31-_reported!K12)</f>
        <v/>
      </c>
      <c r="L32" s="31">
        <f>IF(_reported!L12="","",L31-_reported!L12)</f>
        <v/>
      </c>
      <c r="M32" s="31">
        <f>IF(_reported!M12="","",M31-_reported!M12)</f>
        <v/>
      </c>
      <c r="N32" s="31">
        <f>IF(_reported!N12="","",N31-_reported!N12)</f>
        <v/>
      </c>
      <c r="O32" s="31">
        <f>IF(_reported!O12="","",O31-_reported!O12)</f>
        <v/>
      </c>
      <c r="P32" s="31">
        <f>IF(_reported!P12="","",P31-_reported!P12)</f>
        <v/>
      </c>
      <c r="Q32" s="31">
        <f>IF(_reported!Q12="","",Q31-_reported!Q12)</f>
        <v/>
      </c>
      <c r="R32" s="31">
        <f>IF(_reported!R12="","",R31-_reported!R12)</f>
        <v/>
      </c>
      <c r="S32" s="31">
        <f>IF(_reported!S12="","",S31-_reported!S12)</f>
        <v/>
      </c>
      <c r="T32" s="31">
        <f>IF(_reported!T12="","",T31-_reported!T12)</f>
        <v/>
      </c>
      <c r="U32" s="31">
        <f>IF(_reported!U12="","",U31-_reported!U12)</f>
        <v/>
      </c>
      <c r="V32" s="31">
        <f>IF(_reported!V12="","",V31-_reported!V12)</f>
        <v/>
      </c>
      <c r="W32" s="31">
        <f>IF(_reported!W12="","",W31-_reported!W12)</f>
        <v/>
      </c>
      <c r="X32" s="31">
        <f>IF(_reported!X12="","",X31-_reported!X12)</f>
        <v/>
      </c>
      <c r="Y32" s="31">
        <f>IF(_reported!Y12="","",Y31-_reported!Y12)</f>
        <v/>
      </c>
      <c r="Z32" s="31">
        <f>IF(_reported!Z12="","",Z31-_reported!Z12)</f>
        <v/>
      </c>
      <c r="AA32" s="31">
        <f>IF(_reported!AA12="","",AA31-_reported!AA12)</f>
        <v/>
      </c>
      <c r="AJ32" s="31">
        <f>IF(_reported!AJ12="","",AJ31-_reported!AJ12)</f>
        <v/>
      </c>
      <c r="AK32" s="31">
        <f>IF(_reported!AK12="","",AK31-_reported!AK12)</f>
        <v/>
      </c>
      <c r="AL32" s="31">
        <f>IF(_reported!AL12="","",AL31-_reported!AL12)</f>
        <v/>
      </c>
      <c r="AM32" s="31">
        <f>IF(_reported!AM12="","",AM31-_reported!AM12)</f>
        <v/>
      </c>
      <c r="AN32" s="31">
        <f>IF(_reported!AN12="","",AN31-_reported!AN12)</f>
        <v/>
      </c>
    </row>
    <row r="33"/>
    <row r="34">
      <c r="C34" s="8" t="inlineStr">
        <is>
          <t>EPS — Basic (post-split basis; Q4s from year-end 8-K letters)</t>
        </is>
      </c>
      <c r="G34" s="12" t="n">
        <v>0.385</v>
      </c>
      <c r="H34" s="12" t="n">
        <v>0.305</v>
      </c>
      <c r="I34" s="12" t="n">
        <v>0.327</v>
      </c>
      <c r="J34" s="12" t="n">
        <v>0.137</v>
      </c>
      <c r="K34" s="12" t="n">
        <v>0.36</v>
      </c>
      <c r="L34" s="12" t="n">
        <v>0.324</v>
      </c>
      <c r="M34" s="12" t="n">
        <v>0.314</v>
      </c>
      <c r="N34" s="12" t="n">
        <v>0.012</v>
      </c>
      <c r="O34" s="12" t="n">
        <v>0.293</v>
      </c>
      <c r="P34" s="12" t="n">
        <v>0.335</v>
      </c>
      <c r="Q34" s="12" t="n">
        <v>0.38</v>
      </c>
      <c r="R34" s="12" t="n">
        <v>0.215</v>
      </c>
      <c r="S34" s="12" t="n">
        <v>0.54</v>
      </c>
      <c r="T34" s="12" t="n">
        <v>0.499</v>
      </c>
      <c r="U34" s="12" t="n">
        <v>0.552</v>
      </c>
      <c r="V34" s="12" t="n">
        <v>0.437</v>
      </c>
      <c r="W34" s="12" t="n">
        <v>0.676</v>
      </c>
      <c r="X34" s="12" t="n">
        <v>0.735</v>
      </c>
      <c r="Y34" s="12" t="n">
        <v>0.6</v>
      </c>
      <c r="Z34" s="12" t="n">
        <v>0.57</v>
      </c>
      <c r="AA34" s="12" t="n">
        <v>1.25</v>
      </c>
      <c r="AB34" s="34">
        <f>IFERROR(AB31/AB36,"")</f>
        <v/>
      </c>
      <c r="AC34" s="34">
        <f>IFERROR(AC31/AC36,"")</f>
        <v/>
      </c>
      <c r="AD34" s="34">
        <f>IFERROR(AD31/AD36,"")</f>
        <v/>
      </c>
      <c r="AE34" s="34">
        <f>IFERROR(AE31/AE36,"")</f>
        <v/>
      </c>
      <c r="AF34" s="34">
        <f>IFERROR(AF31/AF36,"")</f>
        <v/>
      </c>
      <c r="AG34" s="34">
        <f>IFERROR(AG31/AG36,"")</f>
        <v/>
      </c>
      <c r="AH34" s="34">
        <f>IFERROR(AH31/AH36,"")</f>
        <v/>
      </c>
      <c r="AJ34" s="12" t="n">
        <v>1.155</v>
      </c>
      <c r="AK34" s="12" t="n">
        <v>1.01</v>
      </c>
      <c r="AL34" s="12" t="n">
        <v>1.225</v>
      </c>
      <c r="AM34" s="12" t="n">
        <v>2.028</v>
      </c>
      <c r="AN34" s="12" t="n">
        <v>2.58</v>
      </c>
      <c r="AO34" s="34">
        <f>IFERROR(AO31/AO36,"")</f>
        <v/>
      </c>
      <c r="AP34" s="34">
        <f>IFERROR(AP31/AP36,"")</f>
        <v/>
      </c>
      <c r="AQ34" s="34">
        <f>IFERROR(AQ31/AQ36,"")</f>
        <v/>
      </c>
      <c r="AR34" s="34">
        <f>IFERROR(AR31/AR36,"")</f>
        <v/>
      </c>
      <c r="AS34" s="34">
        <f>IFERROR(AS31/AS36,"")</f>
        <v/>
      </c>
    </row>
    <row r="35">
      <c r="C35" s="8" t="inlineStr">
        <is>
          <t>EPS — Diluted</t>
        </is>
      </c>
      <c r="G35" s="12" t="n">
        <v>0.375</v>
      </c>
      <c r="H35" s="12" t="n">
        <v>0.297</v>
      </c>
      <c r="I35" s="12" t="n">
        <v>0.319</v>
      </c>
      <c r="J35" s="12" t="n">
        <v>0.133</v>
      </c>
      <c r="K35" s="12" t="n">
        <v>0.353</v>
      </c>
      <c r="L35" s="12" t="n">
        <v>0.32</v>
      </c>
      <c r="M35" s="12" t="n">
        <v>0.31</v>
      </c>
      <c r="N35" s="12" t="n">
        <v>0.012</v>
      </c>
      <c r="O35" s="12" t="n">
        <v>0.288</v>
      </c>
      <c r="P35" s="12" t="n">
        <v>0.329</v>
      </c>
      <c r="Q35" s="12" t="n">
        <v>0.373</v>
      </c>
      <c r="R35" s="12" t="n">
        <v>0.211</v>
      </c>
      <c r="S35" s="12" t="n">
        <v>0.528</v>
      </c>
      <c r="T35" s="12" t="n">
        <v>0.488</v>
      </c>
      <c r="U35" s="12" t="n">
        <v>0.54</v>
      </c>
      <c r="V35" s="12" t="n">
        <v>0.427</v>
      </c>
      <c r="W35" s="12" t="n">
        <v>0.661</v>
      </c>
      <c r="X35" s="12" t="n">
        <v>0.719</v>
      </c>
      <c r="Y35" s="12" t="n">
        <v>0.587</v>
      </c>
      <c r="Z35" s="12" t="n">
        <v>0.5600000000000001</v>
      </c>
      <c r="AA35" s="12" t="n">
        <v>1.23</v>
      </c>
      <c r="AB35" s="34">
        <f>IFERROR(AB31/AB37,"")</f>
        <v/>
      </c>
      <c r="AC35" s="34">
        <f>IFERROR(AC31/AC37,"")</f>
        <v/>
      </c>
      <c r="AD35" s="34">
        <f>IFERROR(AD31/AD37,"")</f>
        <v/>
      </c>
      <c r="AE35" s="34">
        <f>IFERROR(AE31/AE37,"")</f>
        <v/>
      </c>
      <c r="AF35" s="34">
        <f>IFERROR(AF31/AF37,"")</f>
        <v/>
      </c>
      <c r="AG35" s="34">
        <f>IFERROR(AG31/AG37,"")</f>
        <v/>
      </c>
      <c r="AH35" s="34">
        <f>IFERROR(AH31/AH37,"")</f>
        <v/>
      </c>
      <c r="AJ35" s="12" t="n">
        <v>1.124</v>
      </c>
      <c r="AK35" s="12" t="n">
        <v>0.995</v>
      </c>
      <c r="AL35" s="12" t="n">
        <v>1.203</v>
      </c>
      <c r="AM35" s="12" t="n">
        <v>1.983</v>
      </c>
      <c r="AN35" s="12" t="n">
        <v>2.53</v>
      </c>
      <c r="AO35" s="34">
        <f>IFERROR(AO31/AO37,"")</f>
        <v/>
      </c>
      <c r="AP35" s="34">
        <f>IFERROR(AP31/AP37,"")</f>
        <v/>
      </c>
      <c r="AQ35" s="34">
        <f>IFERROR(AQ31/AQ37,"")</f>
        <v/>
      </c>
      <c r="AR35" s="34">
        <f>IFERROR(AR31/AR37,"")</f>
        <v/>
      </c>
      <c r="AS35" s="34">
        <f>IFERROR(AS31/AS37,"")</f>
        <v/>
      </c>
    </row>
    <row r="36">
      <c r="C36" s="8" t="inlineStr">
        <is>
          <t>Shares — Basic (M, weighted avg, post-split)</t>
        </is>
      </c>
      <c r="G36" s="27" t="n">
        <v>4432.24</v>
      </c>
      <c r="H36" s="27" t="n">
        <v>4431.59</v>
      </c>
      <c r="I36" s="27" t="n">
        <v>4427.78</v>
      </c>
      <c r="J36" s="27" t="n">
        <v>4434.62</v>
      </c>
      <c r="K36" s="27" t="n">
        <v>4441.46</v>
      </c>
      <c r="L36" s="27" t="n">
        <v>4445.57</v>
      </c>
      <c r="M36" s="27" t="n">
        <v>4448.78</v>
      </c>
      <c r="N36" s="27" t="n">
        <v>4452</v>
      </c>
      <c r="O36" s="27" t="n">
        <v>4452.44</v>
      </c>
      <c r="P36" s="27" t="n">
        <v>4438.81</v>
      </c>
      <c r="Q36" s="27" t="n">
        <v>4415.37</v>
      </c>
      <c r="R36" s="27" t="n">
        <v>4359.23</v>
      </c>
      <c r="S36" s="27" t="n">
        <v>4320.9</v>
      </c>
      <c r="T36" s="27" t="n">
        <v>4300.65</v>
      </c>
      <c r="U36" s="27" t="n">
        <v>4282.39</v>
      </c>
      <c r="V36" s="27" t="n">
        <v>4277.16</v>
      </c>
      <c r="W36" s="27" t="n">
        <v>4272.7</v>
      </c>
      <c r="X36" s="27" t="n">
        <v>4252.11</v>
      </c>
      <c r="Y36" s="27" t="n">
        <v>4244.55</v>
      </c>
      <c r="Z36" s="27" t="n">
        <v>4229.221</v>
      </c>
      <c r="AA36" s="27" t="n">
        <v>4222.787</v>
      </c>
      <c r="AB36" s="28">
        <f>AA36*(1+AB59)</f>
        <v/>
      </c>
      <c r="AC36" s="28">
        <f>AB36*(1+AC59)</f>
        <v/>
      </c>
      <c r="AD36" s="28">
        <f>AC36*(1+AD59)</f>
        <v/>
      </c>
      <c r="AE36" s="28">
        <f>AD36*(1+AE59)</f>
        <v/>
      </c>
      <c r="AF36" s="28">
        <f>AE36*(1+AF59)</f>
        <v/>
      </c>
      <c r="AG36" s="28">
        <f>AF36*(1+AG59)</f>
        <v/>
      </c>
      <c r="AH36" s="28">
        <f>AG36*(1+AH59)</f>
        <v/>
      </c>
      <c r="AJ36" s="27" t="n">
        <v>4431.55</v>
      </c>
      <c r="AK36" s="27" t="n">
        <v>4446.98</v>
      </c>
      <c r="AL36" s="27" t="n">
        <v>4415.71</v>
      </c>
      <c r="AM36" s="27" t="n">
        <v>4295.19</v>
      </c>
      <c r="AN36" s="27" t="n">
        <v>4249.512</v>
      </c>
      <c r="AO36" s="28">
        <f>AVERAGE(AA36,AB36,AC36,AD36)</f>
        <v/>
      </c>
      <c r="AP36" s="28">
        <f>AVERAGE(AE36,AF36,AG36,AH36)</f>
        <v/>
      </c>
      <c r="AQ36" s="28">
        <f>AP36*(1+AQ59)</f>
        <v/>
      </c>
      <c r="AR36" s="28">
        <f>AQ36*(1+AR59)</f>
        <v/>
      </c>
      <c r="AS36" s="28">
        <f>AR36*(1+AS59)</f>
        <v/>
      </c>
    </row>
    <row r="37">
      <c r="C37" s="8" t="inlineStr">
        <is>
          <t>Shares — Diluted (M, weighted avg, post-split)</t>
        </is>
      </c>
      <c r="G37" s="27" t="n">
        <v>4556.41</v>
      </c>
      <c r="H37" s="27" t="n">
        <v>4551.29</v>
      </c>
      <c r="I37" s="27" t="n">
        <v>4549.25</v>
      </c>
      <c r="J37" s="27" t="n">
        <v>4557.95</v>
      </c>
      <c r="K37" s="27" t="n">
        <v>4529.84</v>
      </c>
      <c r="L37" s="27" t="n">
        <v>4501.69</v>
      </c>
      <c r="M37" s="27" t="n">
        <v>4503.44</v>
      </c>
      <c r="N37" s="27" t="n">
        <v>4516.49</v>
      </c>
      <c r="O37" s="27" t="n">
        <v>4524.17</v>
      </c>
      <c r="P37" s="27" t="n">
        <v>4515.72</v>
      </c>
      <c r="Q37" s="27" t="n">
        <v>4500.11</v>
      </c>
      <c r="R37" s="27" t="n">
        <v>4442.92</v>
      </c>
      <c r="S37" s="27" t="n">
        <v>4416.54</v>
      </c>
      <c r="T37" s="27" t="n">
        <v>4397.39</v>
      </c>
      <c r="U37" s="27" t="n">
        <v>4378.98</v>
      </c>
      <c r="V37" s="27" t="n">
        <v>4377.86</v>
      </c>
      <c r="W37" s="27" t="n">
        <v>4369.62</v>
      </c>
      <c r="X37" s="27" t="n">
        <v>4348.83</v>
      </c>
      <c r="Y37" s="27" t="n">
        <v>4340.39</v>
      </c>
      <c r="Z37" s="27" t="n">
        <v>4317.144</v>
      </c>
      <c r="AA37" s="27" t="n">
        <v>4298.437</v>
      </c>
      <c r="AB37" s="28">
        <f>AA37*(1+AB59)</f>
        <v/>
      </c>
      <c r="AC37" s="28">
        <f>AB37*(1+AC59)</f>
        <v/>
      </c>
      <c r="AD37" s="28">
        <f>AC37*(1+AD59)</f>
        <v/>
      </c>
      <c r="AE37" s="28">
        <f>AD37*(1+AE59)</f>
        <v/>
      </c>
      <c r="AF37" s="28">
        <f>AE37*(1+AF59)</f>
        <v/>
      </c>
      <c r="AG37" s="28">
        <f>AF37*(1+AG59)</f>
        <v/>
      </c>
      <c r="AH37" s="28">
        <f>AG37*(1+AH59)</f>
        <v/>
      </c>
      <c r="AJ37" s="27" t="n">
        <v>4553.72</v>
      </c>
      <c r="AK37" s="27" t="n">
        <v>4512.9</v>
      </c>
      <c r="AL37" s="27" t="n">
        <v>4494.98</v>
      </c>
      <c r="AM37" s="27" t="n">
        <v>4392.61</v>
      </c>
      <c r="AN37" s="27" t="n">
        <v>4343.863</v>
      </c>
      <c r="AO37" s="28">
        <f>AVERAGE(AA37,AB37,AC37,AD37)</f>
        <v/>
      </c>
      <c r="AP37" s="28">
        <f>AVERAGE(AE37,AF37,AG37,AH37)</f>
        <v/>
      </c>
      <c r="AQ37" s="28">
        <f>AP37*(1+AQ59)</f>
        <v/>
      </c>
      <c r="AR37" s="28">
        <f>AQ37*(1+AR59)</f>
        <v/>
      </c>
      <c r="AS37" s="28">
        <f>AR37*(1+AS59)</f>
        <v/>
      </c>
    </row>
    <row r="38"/>
    <row r="39"/>
    <row r="40">
      <c r="B40" s="7" t="inlineStr">
        <is>
          <t>Ratios &amp; Assumptions</t>
        </is>
      </c>
      <c r="C40" s="7" t="n"/>
      <c r="D40" s="7" t="n"/>
      <c r="E40" s="7" t="n"/>
      <c r="F40" s="7" t="n"/>
      <c r="G40" s="7" t="n"/>
      <c r="H40" s="7" t="n"/>
      <c r="I40" s="7" t="n"/>
      <c r="J40" s="7" t="n"/>
      <c r="K40" s="7" t="n"/>
      <c r="L40" s="7" t="n"/>
      <c r="M40" s="7" t="n"/>
      <c r="N40" s="7" t="n"/>
      <c r="O40" s="7" t="n"/>
      <c r="P40" s="7" t="n"/>
      <c r="Q40" s="7" t="n"/>
      <c r="R40" s="7" t="n"/>
      <c r="S40" s="7" t="n"/>
      <c r="T40" s="7" t="n"/>
      <c r="U40" s="7" t="n"/>
      <c r="V40" s="7" t="n"/>
      <c r="W40" s="7" t="n"/>
      <c r="X40" s="7" t="n"/>
      <c r="Y40" s="7" t="n"/>
      <c r="Z40" s="7" t="n"/>
      <c r="AA40" s="7" t="n"/>
      <c r="AB40" s="7" t="n"/>
      <c r="AC40" s="7" t="n"/>
      <c r="AD40" s="7" t="n"/>
      <c r="AE40" s="7" t="n"/>
      <c r="AF40" s="7" t="n"/>
      <c r="AG40" s="7" t="n"/>
      <c r="AH40" s="7" t="n"/>
      <c r="AJ40" s="7" t="n"/>
      <c r="AK40" s="7" t="n"/>
      <c r="AL40" s="7" t="n"/>
      <c r="AM40" s="7" t="n"/>
      <c r="AN40" s="7" t="n"/>
      <c r="AO40" s="7" t="n"/>
      <c r="AP40" s="7" t="n"/>
      <c r="AQ40" s="7" t="n"/>
      <c r="AR40" s="7" t="n"/>
      <c r="AS40" s="7" t="n"/>
    </row>
    <row r="41"/>
    <row r="42">
      <c r="D42" s="8" t="inlineStr">
        <is>
          <t>UCAN (as % of Total Revenues)</t>
        </is>
      </c>
      <c r="G42" s="35">
        <f>IFERROR(G10/G15,"")</f>
        <v/>
      </c>
      <c r="H42" s="35">
        <f>IFERROR(H10/H15,"")</f>
        <v/>
      </c>
      <c r="I42" s="35">
        <f>IFERROR(I10/I15,"")</f>
        <v/>
      </c>
      <c r="J42" s="35">
        <f>IFERROR(J10/J15,"")</f>
        <v/>
      </c>
      <c r="K42" s="35">
        <f>IFERROR(K10/K15,"")</f>
        <v/>
      </c>
      <c r="L42" s="35">
        <f>IFERROR(L10/L15,"")</f>
        <v/>
      </c>
      <c r="M42" s="35">
        <f>IFERROR(M10/M15,"")</f>
        <v/>
      </c>
      <c r="N42" s="35">
        <f>IFERROR(N10/N15,"")</f>
        <v/>
      </c>
      <c r="O42" s="35">
        <f>IFERROR(O10/O15,"")</f>
        <v/>
      </c>
      <c r="P42" s="35">
        <f>IFERROR(P10/P15,"")</f>
        <v/>
      </c>
      <c r="Q42" s="35">
        <f>IFERROR(Q10/Q15,"")</f>
        <v/>
      </c>
      <c r="R42" s="35">
        <f>IFERROR(R10/R15,"")</f>
        <v/>
      </c>
      <c r="S42" s="35">
        <f>IFERROR(S10/S15,"")</f>
        <v/>
      </c>
      <c r="T42" s="35">
        <f>IFERROR(T10/T15,"")</f>
        <v/>
      </c>
      <c r="U42" s="35">
        <f>IFERROR(U10/U15,"")</f>
        <v/>
      </c>
      <c r="V42" s="35">
        <f>IFERROR(V10/V15,"")</f>
        <v/>
      </c>
      <c r="W42" s="35">
        <f>IFERROR(W10/W15,"")</f>
        <v/>
      </c>
      <c r="X42" s="35">
        <f>IFERROR(X10/X15,"")</f>
        <v/>
      </c>
      <c r="Y42" s="35">
        <f>IFERROR(Y10/Y15,"")</f>
        <v/>
      </c>
      <c r="Z42" s="35">
        <f>IFERROR(Z10/Z15,"")</f>
        <v/>
      </c>
      <c r="AA42" s="35">
        <f>IFERROR(AA10/AA15,"")</f>
        <v/>
      </c>
      <c r="AB42" s="36">
        <f>IFERROR(AB10/AB15,"")</f>
        <v/>
      </c>
      <c r="AC42" s="36">
        <f>IFERROR(AC10/AC15,"")</f>
        <v/>
      </c>
      <c r="AD42" s="36">
        <f>IFERROR(AD10/AD15,"")</f>
        <v/>
      </c>
      <c r="AE42" s="36">
        <f>IFERROR(AE10/AE15,"")</f>
        <v/>
      </c>
      <c r="AF42" s="36">
        <f>IFERROR(AF10/AF15,"")</f>
        <v/>
      </c>
      <c r="AG42" s="36">
        <f>IFERROR(AG10/AG15,"")</f>
        <v/>
      </c>
      <c r="AH42" s="36">
        <f>IFERROR(AH10/AH15,"")</f>
        <v/>
      </c>
      <c r="AJ42" s="35">
        <f>IFERROR(AJ10/AJ15,"")</f>
        <v/>
      </c>
      <c r="AK42" s="35">
        <f>IFERROR(AK10/AK15,"")</f>
        <v/>
      </c>
      <c r="AL42" s="35">
        <f>IFERROR(AL10/AL15,"")</f>
        <v/>
      </c>
      <c r="AM42" s="35">
        <f>IFERROR(AM10/AM15,"")</f>
        <v/>
      </c>
      <c r="AN42" s="35">
        <f>IFERROR(AN10/AN15,"")</f>
        <v/>
      </c>
      <c r="AO42" s="36">
        <f>IFERROR(AO10/AO15,"")</f>
        <v/>
      </c>
      <c r="AP42" s="36">
        <f>IFERROR(AP10/AP15,"")</f>
        <v/>
      </c>
      <c r="AQ42" s="36">
        <f>IFERROR(AQ10/AQ15,"")</f>
        <v/>
      </c>
      <c r="AR42" s="36">
        <f>IFERROR(AR10/AR15,"")</f>
        <v/>
      </c>
      <c r="AS42" s="36">
        <f>IFERROR(AS10/AS15,"")</f>
        <v/>
      </c>
    </row>
    <row r="43">
      <c r="D43" s="8" t="inlineStr">
        <is>
          <t>EMEA (as % of Total Revenues)</t>
        </is>
      </c>
      <c r="G43" s="35">
        <f>IFERROR(G11/G15,"")</f>
        <v/>
      </c>
      <c r="H43" s="35">
        <f>IFERROR(H11/H15,"")</f>
        <v/>
      </c>
      <c r="I43" s="35">
        <f>IFERROR(I11/I15,"")</f>
        <v/>
      </c>
      <c r="J43" s="35">
        <f>IFERROR(J11/J15,"")</f>
        <v/>
      </c>
      <c r="K43" s="35">
        <f>IFERROR(K11/K15,"")</f>
        <v/>
      </c>
      <c r="L43" s="35">
        <f>IFERROR(L11/L15,"")</f>
        <v/>
      </c>
      <c r="M43" s="35">
        <f>IFERROR(M11/M15,"")</f>
        <v/>
      </c>
      <c r="N43" s="35">
        <f>IFERROR(N11/N15,"")</f>
        <v/>
      </c>
      <c r="O43" s="35">
        <f>IFERROR(O11/O15,"")</f>
        <v/>
      </c>
      <c r="P43" s="35">
        <f>IFERROR(P11/P15,"")</f>
        <v/>
      </c>
      <c r="Q43" s="35">
        <f>IFERROR(Q11/Q15,"")</f>
        <v/>
      </c>
      <c r="R43" s="35">
        <f>IFERROR(R11/R15,"")</f>
        <v/>
      </c>
      <c r="S43" s="35">
        <f>IFERROR(S11/S15,"")</f>
        <v/>
      </c>
      <c r="T43" s="35">
        <f>IFERROR(T11/T15,"")</f>
        <v/>
      </c>
      <c r="U43" s="35">
        <f>IFERROR(U11/U15,"")</f>
        <v/>
      </c>
      <c r="V43" s="35">
        <f>IFERROR(V11/V15,"")</f>
        <v/>
      </c>
      <c r="W43" s="35">
        <f>IFERROR(W11/W15,"")</f>
        <v/>
      </c>
      <c r="X43" s="35">
        <f>IFERROR(X11/X15,"")</f>
        <v/>
      </c>
      <c r="Y43" s="35">
        <f>IFERROR(Y11/Y15,"")</f>
        <v/>
      </c>
      <c r="Z43" s="35">
        <f>IFERROR(Z11/Z15,"")</f>
        <v/>
      </c>
      <c r="AA43" s="35">
        <f>IFERROR(AA11/AA15,"")</f>
        <v/>
      </c>
      <c r="AB43" s="36">
        <f>IFERROR(AB11/AB15,"")</f>
        <v/>
      </c>
      <c r="AC43" s="36">
        <f>IFERROR(AC11/AC15,"")</f>
        <v/>
      </c>
      <c r="AD43" s="36">
        <f>IFERROR(AD11/AD15,"")</f>
        <v/>
      </c>
      <c r="AE43" s="36">
        <f>IFERROR(AE11/AE15,"")</f>
        <v/>
      </c>
      <c r="AF43" s="36">
        <f>IFERROR(AF11/AF15,"")</f>
        <v/>
      </c>
      <c r="AG43" s="36">
        <f>IFERROR(AG11/AG15,"")</f>
        <v/>
      </c>
      <c r="AH43" s="36">
        <f>IFERROR(AH11/AH15,"")</f>
        <v/>
      </c>
      <c r="AJ43" s="35">
        <f>IFERROR(AJ11/AJ15,"")</f>
        <v/>
      </c>
      <c r="AK43" s="35">
        <f>IFERROR(AK11/AK15,"")</f>
        <v/>
      </c>
      <c r="AL43" s="35">
        <f>IFERROR(AL11/AL15,"")</f>
        <v/>
      </c>
      <c r="AM43" s="35">
        <f>IFERROR(AM11/AM15,"")</f>
        <v/>
      </c>
      <c r="AN43" s="35">
        <f>IFERROR(AN11/AN15,"")</f>
        <v/>
      </c>
      <c r="AO43" s="36">
        <f>IFERROR(AO11/AO15,"")</f>
        <v/>
      </c>
      <c r="AP43" s="36">
        <f>IFERROR(AP11/AP15,"")</f>
        <v/>
      </c>
      <c r="AQ43" s="36">
        <f>IFERROR(AQ11/AQ15,"")</f>
        <v/>
      </c>
      <c r="AR43" s="36">
        <f>IFERROR(AR11/AR15,"")</f>
        <v/>
      </c>
      <c r="AS43" s="36">
        <f>IFERROR(AS11/AS15,"")</f>
        <v/>
      </c>
    </row>
    <row r="44">
      <c r="D44" s="8" t="inlineStr">
        <is>
          <t>LATAM (as % of Total Revenues)</t>
        </is>
      </c>
      <c r="G44" s="35">
        <f>IFERROR(G12/G15,"")</f>
        <v/>
      </c>
      <c r="H44" s="35">
        <f>IFERROR(H12/H15,"")</f>
        <v/>
      </c>
      <c r="I44" s="35">
        <f>IFERROR(I12/I15,"")</f>
        <v/>
      </c>
      <c r="J44" s="35">
        <f>IFERROR(J12/J15,"")</f>
        <v/>
      </c>
      <c r="K44" s="35">
        <f>IFERROR(K12/K15,"")</f>
        <v/>
      </c>
      <c r="L44" s="35">
        <f>IFERROR(L12/L15,"")</f>
        <v/>
      </c>
      <c r="M44" s="35">
        <f>IFERROR(M12/M15,"")</f>
        <v/>
      </c>
      <c r="N44" s="35">
        <f>IFERROR(N12/N15,"")</f>
        <v/>
      </c>
      <c r="O44" s="35">
        <f>IFERROR(O12/O15,"")</f>
        <v/>
      </c>
      <c r="P44" s="35">
        <f>IFERROR(P12/P15,"")</f>
        <v/>
      </c>
      <c r="Q44" s="35">
        <f>IFERROR(Q12/Q15,"")</f>
        <v/>
      </c>
      <c r="R44" s="35">
        <f>IFERROR(R12/R15,"")</f>
        <v/>
      </c>
      <c r="S44" s="35">
        <f>IFERROR(S12/S15,"")</f>
        <v/>
      </c>
      <c r="T44" s="35">
        <f>IFERROR(T12/T15,"")</f>
        <v/>
      </c>
      <c r="U44" s="35">
        <f>IFERROR(U12/U15,"")</f>
        <v/>
      </c>
      <c r="V44" s="35">
        <f>IFERROR(V12/V15,"")</f>
        <v/>
      </c>
      <c r="W44" s="35">
        <f>IFERROR(W12/W15,"")</f>
        <v/>
      </c>
      <c r="X44" s="35">
        <f>IFERROR(X12/X15,"")</f>
        <v/>
      </c>
      <c r="Y44" s="35">
        <f>IFERROR(Y12/Y15,"")</f>
        <v/>
      </c>
      <c r="Z44" s="35">
        <f>IFERROR(Z12/Z15,"")</f>
        <v/>
      </c>
      <c r="AA44" s="35">
        <f>IFERROR(AA12/AA15,"")</f>
        <v/>
      </c>
      <c r="AB44" s="36">
        <f>IFERROR(AB12/AB15,"")</f>
        <v/>
      </c>
      <c r="AC44" s="36">
        <f>IFERROR(AC12/AC15,"")</f>
        <v/>
      </c>
      <c r="AD44" s="36">
        <f>IFERROR(AD12/AD15,"")</f>
        <v/>
      </c>
      <c r="AE44" s="36">
        <f>IFERROR(AE12/AE15,"")</f>
        <v/>
      </c>
      <c r="AF44" s="36">
        <f>IFERROR(AF12/AF15,"")</f>
        <v/>
      </c>
      <c r="AG44" s="36">
        <f>IFERROR(AG12/AG15,"")</f>
        <v/>
      </c>
      <c r="AH44" s="36">
        <f>IFERROR(AH12/AH15,"")</f>
        <v/>
      </c>
      <c r="AJ44" s="35">
        <f>IFERROR(AJ12/AJ15,"")</f>
        <v/>
      </c>
      <c r="AK44" s="35">
        <f>IFERROR(AK12/AK15,"")</f>
        <v/>
      </c>
      <c r="AL44" s="35">
        <f>IFERROR(AL12/AL15,"")</f>
        <v/>
      </c>
      <c r="AM44" s="35">
        <f>IFERROR(AM12/AM15,"")</f>
        <v/>
      </c>
      <c r="AN44" s="35">
        <f>IFERROR(AN12/AN15,"")</f>
        <v/>
      </c>
      <c r="AO44" s="36">
        <f>IFERROR(AO12/AO15,"")</f>
        <v/>
      </c>
      <c r="AP44" s="36">
        <f>IFERROR(AP12/AP15,"")</f>
        <v/>
      </c>
      <c r="AQ44" s="36">
        <f>IFERROR(AQ12/AQ15,"")</f>
        <v/>
      </c>
      <c r="AR44" s="36">
        <f>IFERROR(AR12/AR15,"")</f>
        <v/>
      </c>
      <c r="AS44" s="36">
        <f>IFERROR(AS12/AS15,"")</f>
        <v/>
      </c>
    </row>
    <row r="45">
      <c r="D45" s="8" t="inlineStr">
        <is>
          <t>APAC (as % of Total Revenues)</t>
        </is>
      </c>
      <c r="G45" s="35">
        <f>IFERROR(G13/G15,"")</f>
        <v/>
      </c>
      <c r="H45" s="35">
        <f>IFERROR(H13/H15,"")</f>
        <v/>
      </c>
      <c r="I45" s="35">
        <f>IFERROR(I13/I15,"")</f>
        <v/>
      </c>
      <c r="J45" s="35">
        <f>IFERROR(J13/J15,"")</f>
        <v/>
      </c>
      <c r="K45" s="35">
        <f>IFERROR(K13/K15,"")</f>
        <v/>
      </c>
      <c r="L45" s="35">
        <f>IFERROR(L13/L15,"")</f>
        <v/>
      </c>
      <c r="M45" s="35">
        <f>IFERROR(M13/M15,"")</f>
        <v/>
      </c>
      <c r="N45" s="35">
        <f>IFERROR(N13/N15,"")</f>
        <v/>
      </c>
      <c r="O45" s="35">
        <f>IFERROR(O13/O15,"")</f>
        <v/>
      </c>
      <c r="P45" s="35">
        <f>IFERROR(P13/P15,"")</f>
        <v/>
      </c>
      <c r="Q45" s="35">
        <f>IFERROR(Q13/Q15,"")</f>
        <v/>
      </c>
      <c r="R45" s="35">
        <f>IFERROR(R13/R15,"")</f>
        <v/>
      </c>
      <c r="S45" s="35">
        <f>IFERROR(S13/S15,"")</f>
        <v/>
      </c>
      <c r="T45" s="35">
        <f>IFERROR(T13/T15,"")</f>
        <v/>
      </c>
      <c r="U45" s="35">
        <f>IFERROR(U13/U15,"")</f>
        <v/>
      </c>
      <c r="V45" s="35">
        <f>IFERROR(V13/V15,"")</f>
        <v/>
      </c>
      <c r="W45" s="35">
        <f>IFERROR(W13/W15,"")</f>
        <v/>
      </c>
      <c r="X45" s="35">
        <f>IFERROR(X13/X15,"")</f>
        <v/>
      </c>
      <c r="Y45" s="35">
        <f>IFERROR(Y13/Y15,"")</f>
        <v/>
      </c>
      <c r="Z45" s="35">
        <f>IFERROR(Z13/Z15,"")</f>
        <v/>
      </c>
      <c r="AA45" s="35">
        <f>IFERROR(AA13/AA15,"")</f>
        <v/>
      </c>
      <c r="AB45" s="36">
        <f>IFERROR(AB13/AB15,"")</f>
        <v/>
      </c>
      <c r="AC45" s="36">
        <f>IFERROR(AC13/AC15,"")</f>
        <v/>
      </c>
      <c r="AD45" s="36">
        <f>IFERROR(AD13/AD15,"")</f>
        <v/>
      </c>
      <c r="AE45" s="36">
        <f>IFERROR(AE13/AE15,"")</f>
        <v/>
      </c>
      <c r="AF45" s="36">
        <f>IFERROR(AF13/AF15,"")</f>
        <v/>
      </c>
      <c r="AG45" s="36">
        <f>IFERROR(AG13/AG15,"")</f>
        <v/>
      </c>
      <c r="AH45" s="36">
        <f>IFERROR(AH13/AH15,"")</f>
        <v/>
      </c>
      <c r="AJ45" s="35">
        <f>IFERROR(AJ13/AJ15,"")</f>
        <v/>
      </c>
      <c r="AK45" s="35">
        <f>IFERROR(AK13/AK15,"")</f>
        <v/>
      </c>
      <c r="AL45" s="35">
        <f>IFERROR(AL13/AL15,"")</f>
        <v/>
      </c>
      <c r="AM45" s="35">
        <f>IFERROR(AM13/AM15,"")</f>
        <v/>
      </c>
      <c r="AN45" s="35">
        <f>IFERROR(AN13/AN15,"")</f>
        <v/>
      </c>
      <c r="AO45" s="36">
        <f>IFERROR(AO13/AO15,"")</f>
        <v/>
      </c>
      <c r="AP45" s="36">
        <f>IFERROR(AP13/AP15,"")</f>
        <v/>
      </c>
      <c r="AQ45" s="36">
        <f>IFERROR(AQ13/AQ15,"")</f>
        <v/>
      </c>
      <c r="AR45" s="36">
        <f>IFERROR(AR13/AR15,"")</f>
        <v/>
      </c>
      <c r="AS45" s="36">
        <f>IFERROR(AS13/AS15,"")</f>
        <v/>
      </c>
    </row>
    <row r="46">
      <c r="D46" s="8" t="inlineStr">
        <is>
          <t>YoY UCAN Streaming Growth</t>
        </is>
      </c>
      <c r="K46" s="35">
        <f>IFERROR(K10/G10-1,"")</f>
        <v/>
      </c>
      <c r="L46" s="35">
        <f>IFERROR(L10/H10-1,"")</f>
        <v/>
      </c>
      <c r="M46" s="35">
        <f>IFERROR(M10/I10-1,"")</f>
        <v/>
      </c>
      <c r="N46" s="35">
        <f>IFERROR(N10/J10-1,"")</f>
        <v/>
      </c>
      <c r="O46" s="35">
        <f>IFERROR(O10/K10-1,"")</f>
        <v/>
      </c>
      <c r="P46" s="35">
        <f>IFERROR(P10/L10-1,"")</f>
        <v/>
      </c>
      <c r="Q46" s="35">
        <f>IFERROR(Q10/M10-1,"")</f>
        <v/>
      </c>
      <c r="R46" s="35">
        <f>IFERROR(R10/N10-1,"")</f>
        <v/>
      </c>
      <c r="S46" s="35">
        <f>IFERROR(S10/O10-1,"")</f>
        <v/>
      </c>
      <c r="T46" s="35">
        <f>IFERROR(T10/P10-1,"")</f>
        <v/>
      </c>
      <c r="U46" s="35">
        <f>IFERROR(U10/Q10-1,"")</f>
        <v/>
      </c>
      <c r="V46" s="35">
        <f>IFERROR(V10/R10-1,"")</f>
        <v/>
      </c>
      <c r="W46" s="35">
        <f>IFERROR(W10/S10-1,"")</f>
        <v/>
      </c>
      <c r="X46" s="35">
        <f>IFERROR(X10/T10-1,"")</f>
        <v/>
      </c>
      <c r="Y46" s="35">
        <f>IFERROR(Y10/U10-1,"")</f>
        <v/>
      </c>
      <c r="Z46" s="35">
        <f>IFERROR(Z10/V10-1,"")</f>
        <v/>
      </c>
      <c r="AA46" s="35">
        <f>IFERROR(AA10/W10-1,"")</f>
        <v/>
      </c>
      <c r="AB46" s="36">
        <f>IFERROR(AB10/X10-1,"")</f>
        <v/>
      </c>
      <c r="AC46" s="36">
        <f>IFERROR(AC10/Y10-1,"")</f>
        <v/>
      </c>
      <c r="AD46" s="36">
        <f>IFERROR(AD10/Z10-1,"")</f>
        <v/>
      </c>
      <c r="AE46" s="36">
        <f>IFERROR(AE10/AA10-1,"")</f>
        <v/>
      </c>
      <c r="AF46" s="36">
        <f>IFERROR(AF10/AB10-1,"")</f>
        <v/>
      </c>
      <c r="AG46" s="36">
        <f>IFERROR(AG10/AC10-1,"")</f>
        <v/>
      </c>
      <c r="AH46" s="36">
        <f>IFERROR(AH10/AD10-1,"")</f>
        <v/>
      </c>
      <c r="AK46" s="35">
        <f>IFERROR(AK10/AJ10-1,"")</f>
        <v/>
      </c>
      <c r="AL46" s="35">
        <f>IFERROR(AL10/AK10-1,"")</f>
        <v/>
      </c>
      <c r="AM46" s="35">
        <f>IFERROR(AM10/AL10-1,"")</f>
        <v/>
      </c>
      <c r="AN46" s="35">
        <f>IFERROR(AN10/AM10-1,"")</f>
        <v/>
      </c>
      <c r="AO46" s="36">
        <f>IFERROR(AO10/AN10-1,"")</f>
        <v/>
      </c>
      <c r="AP46" s="36">
        <f>IFERROR(AP10/AO10-1,"")</f>
        <v/>
      </c>
      <c r="AQ46" s="36">
        <f>IFERROR(AQ10/AP10-1,"")</f>
        <v/>
      </c>
      <c r="AR46" s="36">
        <f>IFERROR(AR10/AQ10-1,"")</f>
        <v/>
      </c>
      <c r="AS46" s="36">
        <f>IFERROR(AS10/AR10-1,"")</f>
        <v/>
      </c>
    </row>
    <row r="47">
      <c r="D47" s="8" t="inlineStr">
        <is>
          <t>YoY EMEA Streaming Growth</t>
        </is>
      </c>
      <c r="K47" s="35">
        <f>IFERROR(K11/G11-1,"")</f>
        <v/>
      </c>
      <c r="L47" s="35">
        <f>IFERROR(L11/H11-1,"")</f>
        <v/>
      </c>
      <c r="M47" s="35">
        <f>IFERROR(M11/I11-1,"")</f>
        <v/>
      </c>
      <c r="N47" s="35">
        <f>IFERROR(N11/J11-1,"")</f>
        <v/>
      </c>
      <c r="O47" s="35">
        <f>IFERROR(O11/K11-1,"")</f>
        <v/>
      </c>
      <c r="P47" s="35">
        <f>IFERROR(P11/L11-1,"")</f>
        <v/>
      </c>
      <c r="Q47" s="35">
        <f>IFERROR(Q11/M11-1,"")</f>
        <v/>
      </c>
      <c r="R47" s="35">
        <f>IFERROR(R11/N11-1,"")</f>
        <v/>
      </c>
      <c r="S47" s="35">
        <f>IFERROR(S11/O11-1,"")</f>
        <v/>
      </c>
      <c r="T47" s="35">
        <f>IFERROR(T11/P11-1,"")</f>
        <v/>
      </c>
      <c r="U47" s="35">
        <f>IFERROR(U11/Q11-1,"")</f>
        <v/>
      </c>
      <c r="V47" s="35">
        <f>IFERROR(V11/R11-1,"")</f>
        <v/>
      </c>
      <c r="W47" s="35">
        <f>IFERROR(W11/S11-1,"")</f>
        <v/>
      </c>
      <c r="X47" s="35">
        <f>IFERROR(X11/T11-1,"")</f>
        <v/>
      </c>
      <c r="Y47" s="35">
        <f>IFERROR(Y11/U11-1,"")</f>
        <v/>
      </c>
      <c r="Z47" s="35">
        <f>IFERROR(Z11/V11-1,"")</f>
        <v/>
      </c>
      <c r="AA47" s="35">
        <f>IFERROR(AA11/W11-1,"")</f>
        <v/>
      </c>
      <c r="AB47" s="36">
        <f>IFERROR(AB11/X11-1,"")</f>
        <v/>
      </c>
      <c r="AC47" s="36">
        <f>IFERROR(AC11/Y11-1,"")</f>
        <v/>
      </c>
      <c r="AD47" s="36">
        <f>IFERROR(AD11/Z11-1,"")</f>
        <v/>
      </c>
      <c r="AE47" s="36">
        <f>IFERROR(AE11/AA11-1,"")</f>
        <v/>
      </c>
      <c r="AF47" s="36">
        <f>IFERROR(AF11/AB11-1,"")</f>
        <v/>
      </c>
      <c r="AG47" s="36">
        <f>IFERROR(AG11/AC11-1,"")</f>
        <v/>
      </c>
      <c r="AH47" s="36">
        <f>IFERROR(AH11/AD11-1,"")</f>
        <v/>
      </c>
      <c r="AK47" s="35">
        <f>IFERROR(AK11/AJ11-1,"")</f>
        <v/>
      </c>
      <c r="AL47" s="35">
        <f>IFERROR(AL11/AK11-1,"")</f>
        <v/>
      </c>
      <c r="AM47" s="35">
        <f>IFERROR(AM11/AL11-1,"")</f>
        <v/>
      </c>
      <c r="AN47" s="35">
        <f>IFERROR(AN11/AM11-1,"")</f>
        <v/>
      </c>
      <c r="AO47" s="36">
        <f>IFERROR(AO11/AN11-1,"")</f>
        <v/>
      </c>
      <c r="AP47" s="36">
        <f>IFERROR(AP11/AO11-1,"")</f>
        <v/>
      </c>
      <c r="AQ47" s="36">
        <f>IFERROR(AQ11/AP11-1,"")</f>
        <v/>
      </c>
      <c r="AR47" s="36">
        <f>IFERROR(AR11/AQ11-1,"")</f>
        <v/>
      </c>
      <c r="AS47" s="36">
        <f>IFERROR(AS11/AR11-1,"")</f>
        <v/>
      </c>
    </row>
    <row r="48">
      <c r="D48" s="8" t="inlineStr">
        <is>
          <t>YoY LATAM Streaming Growth</t>
        </is>
      </c>
      <c r="K48" s="35">
        <f>IFERROR(K12/G12-1,"")</f>
        <v/>
      </c>
      <c r="L48" s="35">
        <f>IFERROR(L12/H12-1,"")</f>
        <v/>
      </c>
      <c r="M48" s="35">
        <f>IFERROR(M12/I12-1,"")</f>
        <v/>
      </c>
      <c r="N48" s="35">
        <f>IFERROR(N12/J12-1,"")</f>
        <v/>
      </c>
      <c r="O48" s="35">
        <f>IFERROR(O12/K12-1,"")</f>
        <v/>
      </c>
      <c r="P48" s="35">
        <f>IFERROR(P12/L12-1,"")</f>
        <v/>
      </c>
      <c r="Q48" s="35">
        <f>IFERROR(Q12/M12-1,"")</f>
        <v/>
      </c>
      <c r="R48" s="35">
        <f>IFERROR(R12/N12-1,"")</f>
        <v/>
      </c>
      <c r="S48" s="35">
        <f>IFERROR(S12/O12-1,"")</f>
        <v/>
      </c>
      <c r="T48" s="35">
        <f>IFERROR(T12/P12-1,"")</f>
        <v/>
      </c>
      <c r="U48" s="35">
        <f>IFERROR(U12/Q12-1,"")</f>
        <v/>
      </c>
      <c r="V48" s="35">
        <f>IFERROR(V12/R12-1,"")</f>
        <v/>
      </c>
      <c r="W48" s="35">
        <f>IFERROR(W12/S12-1,"")</f>
        <v/>
      </c>
      <c r="X48" s="35">
        <f>IFERROR(X12/T12-1,"")</f>
        <v/>
      </c>
      <c r="Y48" s="35">
        <f>IFERROR(Y12/U12-1,"")</f>
        <v/>
      </c>
      <c r="Z48" s="35">
        <f>IFERROR(Z12/V12-1,"")</f>
        <v/>
      </c>
      <c r="AA48" s="35">
        <f>IFERROR(AA12/W12-1,"")</f>
        <v/>
      </c>
      <c r="AB48" s="36">
        <f>IFERROR(AB12/X12-1,"")</f>
        <v/>
      </c>
      <c r="AC48" s="36">
        <f>IFERROR(AC12/Y12-1,"")</f>
        <v/>
      </c>
      <c r="AD48" s="36">
        <f>IFERROR(AD12/Z12-1,"")</f>
        <v/>
      </c>
      <c r="AE48" s="36">
        <f>IFERROR(AE12/AA12-1,"")</f>
        <v/>
      </c>
      <c r="AF48" s="36">
        <f>IFERROR(AF12/AB12-1,"")</f>
        <v/>
      </c>
      <c r="AG48" s="36">
        <f>IFERROR(AG12/AC12-1,"")</f>
        <v/>
      </c>
      <c r="AH48" s="36">
        <f>IFERROR(AH12/AD12-1,"")</f>
        <v/>
      </c>
      <c r="AK48" s="35">
        <f>IFERROR(AK12/AJ12-1,"")</f>
        <v/>
      </c>
      <c r="AL48" s="35">
        <f>IFERROR(AL12/AK12-1,"")</f>
        <v/>
      </c>
      <c r="AM48" s="35">
        <f>IFERROR(AM12/AL12-1,"")</f>
        <v/>
      </c>
      <c r="AN48" s="35">
        <f>IFERROR(AN12/AM12-1,"")</f>
        <v/>
      </c>
      <c r="AO48" s="36">
        <f>IFERROR(AO12/AN12-1,"")</f>
        <v/>
      </c>
      <c r="AP48" s="36">
        <f>IFERROR(AP12/AO12-1,"")</f>
        <v/>
      </c>
      <c r="AQ48" s="36">
        <f>IFERROR(AQ12/AP12-1,"")</f>
        <v/>
      </c>
      <c r="AR48" s="36">
        <f>IFERROR(AR12/AQ12-1,"")</f>
        <v/>
      </c>
      <c r="AS48" s="36">
        <f>IFERROR(AS12/AR12-1,"")</f>
        <v/>
      </c>
    </row>
    <row r="49">
      <c r="D49" s="8" t="inlineStr">
        <is>
          <t>YoY APAC Streaming Growth</t>
        </is>
      </c>
      <c r="K49" s="35">
        <f>IFERROR(K13/G13-1,"")</f>
        <v/>
      </c>
      <c r="L49" s="35">
        <f>IFERROR(L13/H13-1,"")</f>
        <v/>
      </c>
      <c r="M49" s="35">
        <f>IFERROR(M13/I13-1,"")</f>
        <v/>
      </c>
      <c r="N49" s="35">
        <f>IFERROR(N13/J13-1,"")</f>
        <v/>
      </c>
      <c r="O49" s="35">
        <f>IFERROR(O13/K13-1,"")</f>
        <v/>
      </c>
      <c r="P49" s="35">
        <f>IFERROR(P13/L13-1,"")</f>
        <v/>
      </c>
      <c r="Q49" s="35">
        <f>IFERROR(Q13/M13-1,"")</f>
        <v/>
      </c>
      <c r="R49" s="35">
        <f>IFERROR(R13/N13-1,"")</f>
        <v/>
      </c>
      <c r="S49" s="35">
        <f>IFERROR(S13/O13-1,"")</f>
        <v/>
      </c>
      <c r="T49" s="35">
        <f>IFERROR(T13/P13-1,"")</f>
        <v/>
      </c>
      <c r="U49" s="35">
        <f>IFERROR(U13/Q13-1,"")</f>
        <v/>
      </c>
      <c r="V49" s="35">
        <f>IFERROR(V13/R13-1,"")</f>
        <v/>
      </c>
      <c r="W49" s="35">
        <f>IFERROR(W13/S13-1,"")</f>
        <v/>
      </c>
      <c r="X49" s="35">
        <f>IFERROR(X13/T13-1,"")</f>
        <v/>
      </c>
      <c r="Y49" s="35">
        <f>IFERROR(Y13/U13-1,"")</f>
        <v/>
      </c>
      <c r="Z49" s="35">
        <f>IFERROR(Z13/V13-1,"")</f>
        <v/>
      </c>
      <c r="AA49" s="35">
        <f>IFERROR(AA13/W13-1,"")</f>
        <v/>
      </c>
      <c r="AB49" s="36">
        <f>IFERROR(AB13/X13-1,"")</f>
        <v/>
      </c>
      <c r="AC49" s="36">
        <f>IFERROR(AC13/Y13-1,"")</f>
        <v/>
      </c>
      <c r="AD49" s="36">
        <f>IFERROR(AD13/Z13-1,"")</f>
        <v/>
      </c>
      <c r="AE49" s="36">
        <f>IFERROR(AE13/AA13-1,"")</f>
        <v/>
      </c>
      <c r="AF49" s="36">
        <f>IFERROR(AF13/AB13-1,"")</f>
        <v/>
      </c>
      <c r="AG49" s="36">
        <f>IFERROR(AG13/AC13-1,"")</f>
        <v/>
      </c>
      <c r="AH49" s="36">
        <f>IFERROR(AH13/AD13-1,"")</f>
        <v/>
      </c>
      <c r="AK49" s="35">
        <f>IFERROR(AK13/AJ13-1,"")</f>
        <v/>
      </c>
      <c r="AL49" s="35">
        <f>IFERROR(AL13/AK13-1,"")</f>
        <v/>
      </c>
      <c r="AM49" s="35">
        <f>IFERROR(AM13/AL13-1,"")</f>
        <v/>
      </c>
      <c r="AN49" s="35">
        <f>IFERROR(AN13/AM13-1,"")</f>
        <v/>
      </c>
      <c r="AO49" s="36">
        <f>IFERROR(AO13/AN13-1,"")</f>
        <v/>
      </c>
      <c r="AP49" s="36">
        <f>IFERROR(AP13/AO13-1,"")</f>
        <v/>
      </c>
      <c r="AQ49" s="36">
        <f>IFERROR(AQ13/AP13-1,"")</f>
        <v/>
      </c>
      <c r="AR49" s="36">
        <f>IFERROR(AR13/AQ13-1,"")</f>
        <v/>
      </c>
      <c r="AS49" s="36">
        <f>IFERROR(AS13/AR13-1,"")</f>
        <v/>
      </c>
    </row>
    <row r="50">
      <c r="D50" s="8" t="inlineStr">
        <is>
          <t>YoY Total Revenue Growth</t>
        </is>
      </c>
      <c r="K50" s="35">
        <f>IFERROR(K15/G15-1,"")</f>
        <v/>
      </c>
      <c r="L50" s="35">
        <f>IFERROR(L15/H15-1,"")</f>
        <v/>
      </c>
      <c r="M50" s="35">
        <f>IFERROR(M15/I15-1,"")</f>
        <v/>
      </c>
      <c r="N50" s="35">
        <f>IFERROR(N15/J15-1,"")</f>
        <v/>
      </c>
      <c r="O50" s="35">
        <f>IFERROR(O15/K15-1,"")</f>
        <v/>
      </c>
      <c r="P50" s="35">
        <f>IFERROR(P15/L15-1,"")</f>
        <v/>
      </c>
      <c r="Q50" s="35">
        <f>IFERROR(Q15/M15-1,"")</f>
        <v/>
      </c>
      <c r="R50" s="35">
        <f>IFERROR(R15/N15-1,"")</f>
        <v/>
      </c>
      <c r="S50" s="35">
        <f>IFERROR(S15/O15-1,"")</f>
        <v/>
      </c>
      <c r="T50" s="35">
        <f>IFERROR(T15/P15-1,"")</f>
        <v/>
      </c>
      <c r="U50" s="35">
        <f>IFERROR(U15/Q15-1,"")</f>
        <v/>
      </c>
      <c r="V50" s="35">
        <f>IFERROR(V15/R15-1,"")</f>
        <v/>
      </c>
      <c r="W50" s="35">
        <f>IFERROR(W15/S15-1,"")</f>
        <v/>
      </c>
      <c r="X50" s="35">
        <f>IFERROR(X15/T15-1,"")</f>
        <v/>
      </c>
      <c r="Y50" s="35">
        <f>IFERROR(Y15/U15-1,"")</f>
        <v/>
      </c>
      <c r="Z50" s="35">
        <f>IFERROR(Z15/V15-1,"")</f>
        <v/>
      </c>
      <c r="AA50" s="35">
        <f>IFERROR(AA15/W15-1,"")</f>
        <v/>
      </c>
      <c r="AB50" s="36">
        <f>IFERROR(AB15/X15-1,"")</f>
        <v/>
      </c>
      <c r="AC50" s="36">
        <f>IFERROR(AC15/Y15-1,"")</f>
        <v/>
      </c>
      <c r="AD50" s="36">
        <f>IFERROR(AD15/Z15-1,"")</f>
        <v/>
      </c>
      <c r="AE50" s="36">
        <f>IFERROR(AE15/AA15-1,"")</f>
        <v/>
      </c>
      <c r="AF50" s="36">
        <f>IFERROR(AF15/AB15-1,"")</f>
        <v/>
      </c>
      <c r="AG50" s="36">
        <f>IFERROR(AG15/AC15-1,"")</f>
        <v/>
      </c>
      <c r="AH50" s="36">
        <f>IFERROR(AH15/AD15-1,"")</f>
        <v/>
      </c>
      <c r="AK50" s="35">
        <f>IFERROR(AK15/AJ15-1,"")</f>
        <v/>
      </c>
      <c r="AL50" s="35">
        <f>IFERROR(AL15/AK15-1,"")</f>
        <v/>
      </c>
      <c r="AM50" s="35">
        <f>IFERROR(AM15/AL15-1,"")</f>
        <v/>
      </c>
      <c r="AN50" s="35">
        <f>IFERROR(AN15/AM15-1,"")</f>
        <v/>
      </c>
      <c r="AO50" s="36">
        <f>IFERROR(AO15/AN15-1,"")</f>
        <v/>
      </c>
      <c r="AP50" s="36">
        <f>IFERROR(AP15/AO15-1,"")</f>
        <v/>
      </c>
      <c r="AQ50" s="36">
        <f>IFERROR(AQ15/AP15-1,"")</f>
        <v/>
      </c>
      <c r="AR50" s="36">
        <f>IFERROR(AR15/AQ15-1,"")</f>
        <v/>
      </c>
      <c r="AS50" s="36">
        <f>IFERROR(AS15/AR15-1,"")</f>
        <v/>
      </c>
    </row>
    <row r="51">
      <c r="D51" s="8" t="inlineStr">
        <is>
          <t>Cost of Revenues % of Revenue</t>
        </is>
      </c>
      <c r="G51" s="35">
        <f>IFERROR(-G18/G15,"")</f>
        <v/>
      </c>
      <c r="H51" s="35">
        <f>IFERROR(-H18/H15,"")</f>
        <v/>
      </c>
      <c r="I51" s="35">
        <f>IFERROR(-I18/I15,"")</f>
        <v/>
      </c>
      <c r="J51" s="35">
        <f>IFERROR(-J18/J15,"")</f>
        <v/>
      </c>
      <c r="K51" s="35">
        <f>IFERROR(-K18/K15,"")</f>
        <v/>
      </c>
      <c r="L51" s="35">
        <f>IFERROR(-L18/L15,"")</f>
        <v/>
      </c>
      <c r="M51" s="35">
        <f>IFERROR(-M18/M15,"")</f>
        <v/>
      </c>
      <c r="N51" s="35">
        <f>IFERROR(-N18/N15,"")</f>
        <v/>
      </c>
      <c r="O51" s="35">
        <f>IFERROR(-O18/O15,"")</f>
        <v/>
      </c>
      <c r="P51" s="35">
        <f>IFERROR(-P18/P15,"")</f>
        <v/>
      </c>
      <c r="Q51" s="35">
        <f>IFERROR(-Q18/Q15,"")</f>
        <v/>
      </c>
      <c r="R51" s="35">
        <f>IFERROR(-R18/R15,"")</f>
        <v/>
      </c>
      <c r="S51" s="35">
        <f>IFERROR(-S18/S15,"")</f>
        <v/>
      </c>
      <c r="T51" s="35">
        <f>IFERROR(-T18/T15,"")</f>
        <v/>
      </c>
      <c r="U51" s="35">
        <f>IFERROR(-U18/U15,"")</f>
        <v/>
      </c>
      <c r="V51" s="35">
        <f>IFERROR(-V18/V15,"")</f>
        <v/>
      </c>
      <c r="W51" s="35">
        <f>IFERROR(-W18/W15,"")</f>
        <v/>
      </c>
      <c r="X51" s="35">
        <f>IFERROR(-X18/X15,"")</f>
        <v/>
      </c>
      <c r="Y51" s="35">
        <f>IFERROR(-Y18/Y15,"")</f>
        <v/>
      </c>
      <c r="Z51" s="35">
        <f>IFERROR(-Z18/Z15,"")</f>
        <v/>
      </c>
      <c r="AA51" s="35">
        <f>IFERROR(-AA18/AA15,"")</f>
        <v/>
      </c>
      <c r="AB51" s="37" t="n">
        <v>0.486</v>
      </c>
      <c r="AC51" s="37" t="n">
        <v>0.498</v>
      </c>
      <c r="AD51" s="37" t="n">
        <v>0.512</v>
      </c>
      <c r="AE51" s="37" t="n">
        <v>0.468</v>
      </c>
      <c r="AF51" s="37" t="n">
        <v>0.465</v>
      </c>
      <c r="AG51" s="37" t="n">
        <v>0.482</v>
      </c>
      <c r="AH51" s="37" t="n">
        <v>0.5</v>
      </c>
      <c r="AJ51" s="35">
        <f>IFERROR(-AJ18/AJ15,"")</f>
        <v/>
      </c>
      <c r="AK51" s="35">
        <f>IFERROR(-AK18/AK15,"")</f>
        <v/>
      </c>
      <c r="AL51" s="35">
        <f>IFERROR(-AL18/AL15,"")</f>
        <v/>
      </c>
      <c r="AM51" s="35">
        <f>IFERROR(-AM18/AM15,"")</f>
        <v/>
      </c>
      <c r="AN51" s="35">
        <f>IFERROR(-AN18/AN15,"")</f>
        <v/>
      </c>
      <c r="AO51" s="36">
        <f>IFERROR(-AO18/AO15,"")</f>
        <v/>
      </c>
      <c r="AP51" s="36">
        <f>IFERROR(-AP18/AP15,"")</f>
        <v/>
      </c>
      <c r="AQ51" s="37" t="n">
        <v>0.465</v>
      </c>
      <c r="AR51" s="37" t="n">
        <v>0.452</v>
      </c>
      <c r="AS51" s="37" t="n">
        <v>0.442</v>
      </c>
    </row>
    <row r="52">
      <c r="D52" s="8" t="inlineStr">
        <is>
          <t>Marketing % of Revenue</t>
        </is>
      </c>
      <c r="G52" s="35">
        <f>IFERROR(-G19/G15,"")</f>
        <v/>
      </c>
      <c r="H52" s="35">
        <f>IFERROR(-H19/H15,"")</f>
        <v/>
      </c>
      <c r="I52" s="35">
        <f>IFERROR(-I19/I15,"")</f>
        <v/>
      </c>
      <c r="J52" s="35">
        <f>IFERROR(-J19/J15,"")</f>
        <v/>
      </c>
      <c r="K52" s="35">
        <f>IFERROR(-K19/K15,"")</f>
        <v/>
      </c>
      <c r="L52" s="35">
        <f>IFERROR(-L19/L15,"")</f>
        <v/>
      </c>
      <c r="M52" s="35">
        <f>IFERROR(-M19/M15,"")</f>
        <v/>
      </c>
      <c r="N52" s="35">
        <f>IFERROR(-N19/N15,"")</f>
        <v/>
      </c>
      <c r="O52" s="35">
        <f>IFERROR(-O19/O15,"")</f>
        <v/>
      </c>
      <c r="P52" s="35">
        <f>IFERROR(-P19/P15,"")</f>
        <v/>
      </c>
      <c r="Q52" s="35">
        <f>IFERROR(-Q19/Q15,"")</f>
        <v/>
      </c>
      <c r="R52" s="35">
        <f>IFERROR(-R19/R15,"")</f>
        <v/>
      </c>
      <c r="S52" s="35">
        <f>IFERROR(-S19/S15,"")</f>
        <v/>
      </c>
      <c r="T52" s="35">
        <f>IFERROR(-T19/T15,"")</f>
        <v/>
      </c>
      <c r="U52" s="35">
        <f>IFERROR(-U19/U15,"")</f>
        <v/>
      </c>
      <c r="V52" s="35">
        <f>IFERROR(-V19/V15,"")</f>
        <v/>
      </c>
      <c r="W52" s="35">
        <f>IFERROR(-W19/W15,"")</f>
        <v/>
      </c>
      <c r="X52" s="35">
        <f>IFERROR(-X19/X15,"")</f>
        <v/>
      </c>
      <c r="Y52" s="35">
        <f>IFERROR(-Y19/Y15,"")</f>
        <v/>
      </c>
      <c r="Z52" s="35">
        <f>IFERROR(-Z19/Z15,"")</f>
        <v/>
      </c>
      <c r="AA52" s="35">
        <f>IFERROR(-AA19/AA15,"")</f>
        <v/>
      </c>
      <c r="AB52" s="37" t="n">
        <v>0.067</v>
      </c>
      <c r="AC52" s="37" t="n">
        <v>0.066</v>
      </c>
      <c r="AD52" s="37" t="n">
        <v>0.08799999999999999</v>
      </c>
      <c r="AE52" s="37" t="n">
        <v>0.066</v>
      </c>
      <c r="AF52" s="37" t="n">
        <v>0.065</v>
      </c>
      <c r="AG52" s="37" t="n">
        <v>0.065</v>
      </c>
      <c r="AH52" s="37" t="n">
        <v>0.08599999999999999</v>
      </c>
      <c r="AJ52" s="35">
        <f>IFERROR(-AJ19/AJ15,"")</f>
        <v/>
      </c>
      <c r="AK52" s="35">
        <f>IFERROR(-AK19/AK15,"")</f>
        <v/>
      </c>
      <c r="AL52" s="35">
        <f>IFERROR(-AL19/AL15,"")</f>
        <v/>
      </c>
      <c r="AM52" s="35">
        <f>IFERROR(-AM19/AM15,"")</f>
        <v/>
      </c>
      <c r="AN52" s="35">
        <f>IFERROR(-AN19/AN15,"")</f>
        <v/>
      </c>
      <c r="AO52" s="36">
        <f>IFERROR(-AO19/AO15,"")</f>
        <v/>
      </c>
      <c r="AP52" s="36">
        <f>IFERROR(-AP19/AP15,"")</f>
        <v/>
      </c>
      <c r="AQ52" s="37" t="n">
        <v>0.073</v>
      </c>
      <c r="AR52" s="37" t="n">
        <v>0.07199999999999999</v>
      </c>
      <c r="AS52" s="37" t="n">
        <v>0.07099999999999999</v>
      </c>
    </row>
    <row r="53">
      <c r="D53" s="8" t="inlineStr">
        <is>
          <t>Technology &amp; Development % of Revenue</t>
        </is>
      </c>
      <c r="G53" s="35">
        <f>IFERROR(-G20/G15,"")</f>
        <v/>
      </c>
      <c r="H53" s="35">
        <f>IFERROR(-H20/H15,"")</f>
        <v/>
      </c>
      <c r="I53" s="35">
        <f>IFERROR(-I20/I15,"")</f>
        <v/>
      </c>
      <c r="J53" s="35">
        <f>IFERROR(-J20/J15,"")</f>
        <v/>
      </c>
      <c r="K53" s="35">
        <f>IFERROR(-K20/K15,"")</f>
        <v/>
      </c>
      <c r="L53" s="35">
        <f>IFERROR(-L20/L15,"")</f>
        <v/>
      </c>
      <c r="M53" s="35">
        <f>IFERROR(-M20/M15,"")</f>
        <v/>
      </c>
      <c r="N53" s="35">
        <f>IFERROR(-N20/N15,"")</f>
        <v/>
      </c>
      <c r="O53" s="35">
        <f>IFERROR(-O20/O15,"")</f>
        <v/>
      </c>
      <c r="P53" s="35">
        <f>IFERROR(-P20/P15,"")</f>
        <v/>
      </c>
      <c r="Q53" s="35">
        <f>IFERROR(-Q20/Q15,"")</f>
        <v/>
      </c>
      <c r="R53" s="35">
        <f>IFERROR(-R20/R15,"")</f>
        <v/>
      </c>
      <c r="S53" s="35">
        <f>IFERROR(-S20/S15,"")</f>
        <v/>
      </c>
      <c r="T53" s="35">
        <f>IFERROR(-T20/T15,"")</f>
        <v/>
      </c>
      <c r="U53" s="35">
        <f>IFERROR(-U20/U15,"")</f>
        <v/>
      </c>
      <c r="V53" s="35">
        <f>IFERROR(-V20/V15,"")</f>
        <v/>
      </c>
      <c r="W53" s="35">
        <f>IFERROR(-W20/W15,"")</f>
        <v/>
      </c>
      <c r="X53" s="35">
        <f>IFERROR(-X20/X15,"")</f>
        <v/>
      </c>
      <c r="Y53" s="35">
        <f>IFERROR(-Y20/Y15,"")</f>
        <v/>
      </c>
      <c r="Z53" s="35">
        <f>IFERROR(-Z20/Z15,"")</f>
        <v/>
      </c>
      <c r="AA53" s="35">
        <f>IFERROR(-AA20/AA15,"")</f>
        <v/>
      </c>
      <c r="AB53" s="37" t="n">
        <v>0.075</v>
      </c>
      <c r="AC53" s="37" t="n">
        <v>0.07099999999999999</v>
      </c>
      <c r="AD53" s="37" t="n">
        <v>0.07000000000000001</v>
      </c>
      <c r="AE53" s="37" t="n">
        <v>0.075</v>
      </c>
      <c r="AF53" s="37" t="n">
        <v>0.075</v>
      </c>
      <c r="AG53" s="37" t="n">
        <v>0.07099999999999999</v>
      </c>
      <c r="AH53" s="37" t="n">
        <v>0.06900000000000001</v>
      </c>
      <c r="AJ53" s="35">
        <f>IFERROR(-AJ20/AJ15,"")</f>
        <v/>
      </c>
      <c r="AK53" s="35">
        <f>IFERROR(-AK20/AK15,"")</f>
        <v/>
      </c>
      <c r="AL53" s="35">
        <f>IFERROR(-AL20/AL15,"")</f>
        <v/>
      </c>
      <c r="AM53" s="35">
        <f>IFERROR(-AM20/AM15,"")</f>
        <v/>
      </c>
      <c r="AN53" s="35">
        <f>IFERROR(-AN20/AN15,"")</f>
        <v/>
      </c>
      <c r="AO53" s="36">
        <f>IFERROR(-AO20/AO15,"")</f>
        <v/>
      </c>
      <c r="AP53" s="36">
        <f>IFERROR(-AP20/AP15,"")</f>
        <v/>
      </c>
      <c r="AQ53" s="37" t="n">
        <v>0.07199999999999999</v>
      </c>
      <c r="AR53" s="37" t="n">
        <v>0.07099999999999999</v>
      </c>
      <c r="AS53" s="37" t="n">
        <v>0.06900000000000001</v>
      </c>
    </row>
    <row r="54">
      <c r="D54" s="8" t="inlineStr">
        <is>
          <t>G&amp;A % of Revenue</t>
        </is>
      </c>
      <c r="G54" s="35">
        <f>IFERROR(-G21/G15,"")</f>
        <v/>
      </c>
      <c r="H54" s="35">
        <f>IFERROR(-H21/H15,"")</f>
        <v/>
      </c>
      <c r="I54" s="35">
        <f>IFERROR(-I21/I15,"")</f>
        <v/>
      </c>
      <c r="J54" s="35">
        <f>IFERROR(-J21/J15,"")</f>
        <v/>
      </c>
      <c r="K54" s="35">
        <f>IFERROR(-K21/K15,"")</f>
        <v/>
      </c>
      <c r="L54" s="35">
        <f>IFERROR(-L21/L15,"")</f>
        <v/>
      </c>
      <c r="M54" s="35">
        <f>IFERROR(-M21/M15,"")</f>
        <v/>
      </c>
      <c r="N54" s="35">
        <f>IFERROR(-N21/N15,"")</f>
        <v/>
      </c>
      <c r="O54" s="35">
        <f>IFERROR(-O21/O15,"")</f>
        <v/>
      </c>
      <c r="P54" s="35">
        <f>IFERROR(-P21/P15,"")</f>
        <v/>
      </c>
      <c r="Q54" s="35">
        <f>IFERROR(-Q21/Q15,"")</f>
        <v/>
      </c>
      <c r="R54" s="35">
        <f>IFERROR(-R21/R15,"")</f>
        <v/>
      </c>
      <c r="S54" s="35">
        <f>IFERROR(-S21/S15,"")</f>
        <v/>
      </c>
      <c r="T54" s="35">
        <f>IFERROR(-T21/T15,"")</f>
        <v/>
      </c>
      <c r="U54" s="35">
        <f>IFERROR(-U21/U15,"")</f>
        <v/>
      </c>
      <c r="V54" s="35">
        <f>IFERROR(-V21/V15,"")</f>
        <v/>
      </c>
      <c r="W54" s="35">
        <f>IFERROR(-W21/W15,"")</f>
        <v/>
      </c>
      <c r="X54" s="35">
        <f>IFERROR(-X21/X15,"")</f>
        <v/>
      </c>
      <c r="Y54" s="35">
        <f>IFERROR(-Y21/Y15,"")</f>
        <v/>
      </c>
      <c r="Z54" s="35">
        <f>IFERROR(-Z21/Z15,"")</f>
        <v/>
      </c>
      <c r="AA54" s="35">
        <f>IFERROR(-AA21/AA15,"")</f>
        <v/>
      </c>
      <c r="AB54" s="37" t="n">
        <v>0.046</v>
      </c>
      <c r="AC54" s="37" t="n">
        <v>0.04</v>
      </c>
      <c r="AD54" s="37" t="n">
        <v>0.04</v>
      </c>
      <c r="AE54" s="37" t="n">
        <v>0.046</v>
      </c>
      <c r="AF54" s="37" t="n">
        <v>0.045</v>
      </c>
      <c r="AG54" s="37" t="n">
        <v>0.039</v>
      </c>
      <c r="AH54" s="37" t="n">
        <v>0.038</v>
      </c>
      <c r="AJ54" s="35">
        <f>IFERROR(-AJ21/AJ15,"")</f>
        <v/>
      </c>
      <c r="AK54" s="35">
        <f>IFERROR(-AK21/AK15,"")</f>
        <v/>
      </c>
      <c r="AL54" s="35">
        <f>IFERROR(-AL21/AL15,"")</f>
        <v/>
      </c>
      <c r="AM54" s="35">
        <f>IFERROR(-AM21/AM15,"")</f>
        <v/>
      </c>
      <c r="AN54" s="35">
        <f>IFERROR(-AN21/AN15,"")</f>
        <v/>
      </c>
      <c r="AO54" s="36">
        <f>IFERROR(-AO21/AO15,"")</f>
        <v/>
      </c>
      <c r="AP54" s="36">
        <f>IFERROR(-AP21/AP15,"")</f>
        <v/>
      </c>
      <c r="AQ54" s="37" t="n">
        <v>0.04</v>
      </c>
      <c r="AR54" s="37" t="n">
        <v>0.04</v>
      </c>
      <c r="AS54" s="37" t="n">
        <v>0.038</v>
      </c>
    </row>
    <row r="55">
      <c r="D55" s="8" t="inlineStr">
        <is>
          <t>Operating Margin</t>
        </is>
      </c>
      <c r="G55" s="35">
        <f>IFERROR(G22/G15,"")</f>
        <v/>
      </c>
      <c r="H55" s="35">
        <f>IFERROR(H22/H15,"")</f>
        <v/>
      </c>
      <c r="I55" s="35">
        <f>IFERROR(I22/I15,"")</f>
        <v/>
      </c>
      <c r="J55" s="35">
        <f>IFERROR(J22/J15,"")</f>
        <v/>
      </c>
      <c r="K55" s="35">
        <f>IFERROR(K22/K15,"")</f>
        <v/>
      </c>
      <c r="L55" s="35">
        <f>IFERROR(L22/L15,"")</f>
        <v/>
      </c>
      <c r="M55" s="35">
        <f>IFERROR(M22/M15,"")</f>
        <v/>
      </c>
      <c r="N55" s="35">
        <f>IFERROR(N22/N15,"")</f>
        <v/>
      </c>
      <c r="O55" s="35">
        <f>IFERROR(O22/O15,"")</f>
        <v/>
      </c>
      <c r="P55" s="35">
        <f>IFERROR(P22/P15,"")</f>
        <v/>
      </c>
      <c r="Q55" s="35">
        <f>IFERROR(Q22/Q15,"")</f>
        <v/>
      </c>
      <c r="R55" s="35">
        <f>IFERROR(R22/R15,"")</f>
        <v/>
      </c>
      <c r="S55" s="35">
        <f>IFERROR(S22/S15,"")</f>
        <v/>
      </c>
      <c r="T55" s="35">
        <f>IFERROR(T22/T15,"")</f>
        <v/>
      </c>
      <c r="U55" s="35">
        <f>IFERROR(U22/U15,"")</f>
        <v/>
      </c>
      <c r="V55" s="35">
        <f>IFERROR(V22/V15,"")</f>
        <v/>
      </c>
      <c r="W55" s="35">
        <f>IFERROR(W22/W15,"")</f>
        <v/>
      </c>
      <c r="X55" s="35">
        <f>IFERROR(X22/X15,"")</f>
        <v/>
      </c>
      <c r="Y55" s="35">
        <f>IFERROR(Y22/Y15,"")</f>
        <v/>
      </c>
      <c r="Z55" s="35">
        <f>IFERROR(Z22/Z15,"")</f>
        <v/>
      </c>
      <c r="AA55" s="35">
        <f>IFERROR(AA22/AA15,"")</f>
        <v/>
      </c>
      <c r="AB55" s="36">
        <f>IFERROR(AB22/AB15,"")</f>
        <v/>
      </c>
      <c r="AC55" s="36">
        <f>IFERROR(AC22/AC15,"")</f>
        <v/>
      </c>
      <c r="AD55" s="36">
        <f>IFERROR(AD22/AD15,"")</f>
        <v/>
      </c>
      <c r="AE55" s="36">
        <f>IFERROR(AE22/AE15,"")</f>
        <v/>
      </c>
      <c r="AF55" s="36">
        <f>IFERROR(AF22/AF15,"")</f>
        <v/>
      </c>
      <c r="AG55" s="36">
        <f>IFERROR(AG22/AG15,"")</f>
        <v/>
      </c>
      <c r="AH55" s="36">
        <f>IFERROR(AH22/AH15,"")</f>
        <v/>
      </c>
      <c r="AJ55" s="35">
        <f>IFERROR(AJ22/AJ15,"")</f>
        <v/>
      </c>
      <c r="AK55" s="35">
        <f>IFERROR(AK22/AK15,"")</f>
        <v/>
      </c>
      <c r="AL55" s="35">
        <f>IFERROR(AL22/AL15,"")</f>
        <v/>
      </c>
      <c r="AM55" s="35">
        <f>IFERROR(AM22/AM15,"")</f>
        <v/>
      </c>
      <c r="AN55" s="35">
        <f>IFERROR(AN22/AN15,"")</f>
        <v/>
      </c>
      <c r="AO55" s="36">
        <f>IFERROR(AO22/AO15,"")</f>
        <v/>
      </c>
      <c r="AP55" s="36">
        <f>IFERROR(AP22/AP15,"")</f>
        <v/>
      </c>
      <c r="AQ55" s="36">
        <f>IFERROR(AQ22/AQ15,"")</f>
        <v/>
      </c>
      <c r="AR55" s="36">
        <f>IFERROR(AR22/AR15,"")</f>
        <v/>
      </c>
      <c r="AS55" s="36">
        <f>IFERROR(AS22/AS15,"")</f>
        <v/>
      </c>
    </row>
    <row r="56">
      <c r="D56" s="8" t="inlineStr">
        <is>
          <t>Effective Tax Rate</t>
        </is>
      </c>
      <c r="G56" s="35">
        <f>IFERROR(-G30/G27,"")</f>
        <v/>
      </c>
      <c r="H56" s="35">
        <f>IFERROR(-H30/H27,"")</f>
        <v/>
      </c>
      <c r="I56" s="35">
        <f>IFERROR(-I30/I27,"")</f>
        <v/>
      </c>
      <c r="J56" s="35">
        <f>IFERROR(-J30/J27,"")</f>
        <v/>
      </c>
      <c r="K56" s="35">
        <f>IFERROR(-K30/K27,"")</f>
        <v/>
      </c>
      <c r="L56" s="35">
        <f>IFERROR(-L30/L27,"")</f>
        <v/>
      </c>
      <c r="M56" s="35">
        <f>IFERROR(-M30/M27,"")</f>
        <v/>
      </c>
      <c r="N56" s="35">
        <f>IFERROR(-N30/N27,"")</f>
        <v/>
      </c>
      <c r="O56" s="35">
        <f>IFERROR(-O30/O27,"")</f>
        <v/>
      </c>
      <c r="P56" s="35">
        <f>IFERROR(-P30/P27,"")</f>
        <v/>
      </c>
      <c r="Q56" s="35">
        <f>IFERROR(-Q30/Q27,"")</f>
        <v/>
      </c>
      <c r="R56" s="35">
        <f>IFERROR(-R30/R27,"")</f>
        <v/>
      </c>
      <c r="S56" s="35">
        <f>IFERROR(-S30/S27,"")</f>
        <v/>
      </c>
      <c r="T56" s="35">
        <f>IFERROR(-T30/T27,"")</f>
        <v/>
      </c>
      <c r="U56" s="35">
        <f>IFERROR(-U30/U27,"")</f>
        <v/>
      </c>
      <c r="V56" s="35">
        <f>IFERROR(-V30/V27,"")</f>
        <v/>
      </c>
      <c r="W56" s="35">
        <f>IFERROR(-W30/W27,"")</f>
        <v/>
      </c>
      <c r="X56" s="35">
        <f>IFERROR(-X30/X27,"")</f>
        <v/>
      </c>
      <c r="Y56" s="35">
        <f>IFERROR(-Y30/Y27,"")</f>
        <v/>
      </c>
      <c r="Z56" s="35">
        <f>IFERROR(-Z30/Z27,"")</f>
        <v/>
      </c>
      <c r="AA56" s="35">
        <f>IFERROR(-AA30/AA27,"")</f>
        <v/>
      </c>
      <c r="AB56" s="37" t="n">
        <v>0.155</v>
      </c>
      <c r="AC56" s="37" t="n">
        <v>0.155</v>
      </c>
      <c r="AD56" s="37" t="n">
        <v>0.155</v>
      </c>
      <c r="AE56" s="37" t="n">
        <v>0.155</v>
      </c>
      <c r="AF56" s="37" t="n">
        <v>0.155</v>
      </c>
      <c r="AG56" s="37" t="n">
        <v>0.155</v>
      </c>
      <c r="AH56" s="37" t="n">
        <v>0.155</v>
      </c>
      <c r="AJ56" s="35">
        <f>IFERROR(-AJ30/AJ27,"")</f>
        <v/>
      </c>
      <c r="AK56" s="35">
        <f>IFERROR(-AK30/AK27,"")</f>
        <v/>
      </c>
      <c r="AL56" s="35">
        <f>IFERROR(-AL30/AL27,"")</f>
        <v/>
      </c>
      <c r="AM56" s="35">
        <f>IFERROR(-AM30/AM27,"")</f>
        <v/>
      </c>
      <c r="AN56" s="35">
        <f>IFERROR(-AN30/AN27,"")</f>
        <v/>
      </c>
      <c r="AO56" s="36">
        <f>IFERROR(-AO30/AO27,"")</f>
        <v/>
      </c>
      <c r="AP56" s="36">
        <f>IFERROR(-AP30/AP27,"")</f>
        <v/>
      </c>
      <c r="AQ56" s="37" t="n">
        <v>0.155</v>
      </c>
      <c r="AR56" s="37" t="n">
        <v>0.16</v>
      </c>
      <c r="AS56" s="37" t="n">
        <v>0.16</v>
      </c>
    </row>
    <row r="57">
      <c r="D57" s="8" t="inlineStr">
        <is>
          <t>Pretax Margin</t>
        </is>
      </c>
      <c r="G57" s="35">
        <f>IFERROR(G27/G15,"")</f>
        <v/>
      </c>
      <c r="H57" s="35">
        <f>IFERROR(H27/H15,"")</f>
        <v/>
      </c>
      <c r="I57" s="35">
        <f>IFERROR(I27/I15,"")</f>
        <v/>
      </c>
      <c r="J57" s="35">
        <f>IFERROR(J27/J15,"")</f>
        <v/>
      </c>
      <c r="K57" s="35">
        <f>IFERROR(K27/K15,"")</f>
        <v/>
      </c>
      <c r="L57" s="35">
        <f>IFERROR(L27/L15,"")</f>
        <v/>
      </c>
      <c r="M57" s="35">
        <f>IFERROR(M27/M15,"")</f>
        <v/>
      </c>
      <c r="N57" s="35">
        <f>IFERROR(N27/N15,"")</f>
        <v/>
      </c>
      <c r="O57" s="35">
        <f>IFERROR(O27/O15,"")</f>
        <v/>
      </c>
      <c r="P57" s="35">
        <f>IFERROR(P27/P15,"")</f>
        <v/>
      </c>
      <c r="Q57" s="35">
        <f>IFERROR(Q27/Q15,"")</f>
        <v/>
      </c>
      <c r="R57" s="35">
        <f>IFERROR(R27/R15,"")</f>
        <v/>
      </c>
      <c r="S57" s="35">
        <f>IFERROR(S27/S15,"")</f>
        <v/>
      </c>
      <c r="T57" s="35">
        <f>IFERROR(T27/T15,"")</f>
        <v/>
      </c>
      <c r="U57" s="35">
        <f>IFERROR(U27/U15,"")</f>
        <v/>
      </c>
      <c r="V57" s="35">
        <f>IFERROR(V27/V15,"")</f>
        <v/>
      </c>
      <c r="W57" s="35">
        <f>IFERROR(W27/W15,"")</f>
        <v/>
      </c>
      <c r="X57" s="35">
        <f>IFERROR(X27/X15,"")</f>
        <v/>
      </c>
      <c r="Y57" s="35">
        <f>IFERROR(Y27/Y15,"")</f>
        <v/>
      </c>
      <c r="Z57" s="35">
        <f>IFERROR(Z27/Z15,"")</f>
        <v/>
      </c>
      <c r="AA57" s="35">
        <f>IFERROR(AA27/AA15,"")</f>
        <v/>
      </c>
      <c r="AB57" s="36">
        <f>IFERROR(AB27/AB15,"")</f>
        <v/>
      </c>
      <c r="AC57" s="36">
        <f>IFERROR(AC27/AC15,"")</f>
        <v/>
      </c>
      <c r="AD57" s="36">
        <f>IFERROR(AD27/AD15,"")</f>
        <v/>
      </c>
      <c r="AE57" s="36">
        <f>IFERROR(AE27/AE15,"")</f>
        <v/>
      </c>
      <c r="AF57" s="36">
        <f>IFERROR(AF27/AF15,"")</f>
        <v/>
      </c>
      <c r="AG57" s="36">
        <f>IFERROR(AG27/AG15,"")</f>
        <v/>
      </c>
      <c r="AH57" s="36">
        <f>IFERROR(AH27/AH15,"")</f>
        <v/>
      </c>
      <c r="AJ57" s="35">
        <f>IFERROR(AJ27/AJ15,"")</f>
        <v/>
      </c>
      <c r="AK57" s="35">
        <f>IFERROR(AK27/AK15,"")</f>
        <v/>
      </c>
      <c r="AL57" s="35">
        <f>IFERROR(AL27/AL15,"")</f>
        <v/>
      </c>
      <c r="AM57" s="35">
        <f>IFERROR(AM27/AM15,"")</f>
        <v/>
      </c>
      <c r="AN57" s="35">
        <f>IFERROR(AN27/AN15,"")</f>
        <v/>
      </c>
      <c r="AO57" s="36">
        <f>IFERROR(AO27/AO15,"")</f>
        <v/>
      </c>
      <c r="AP57" s="36">
        <f>IFERROR(AP27/AP15,"")</f>
        <v/>
      </c>
      <c r="AQ57" s="36">
        <f>IFERROR(AQ27/AQ15,"")</f>
        <v/>
      </c>
      <c r="AR57" s="36">
        <f>IFERROR(AR27/AR15,"")</f>
        <v/>
      </c>
      <c r="AS57" s="36">
        <f>IFERROR(AS27/AS15,"")</f>
        <v/>
      </c>
    </row>
    <row r="58">
      <c r="D58" s="8" t="inlineStr">
        <is>
          <t>Net Margin</t>
        </is>
      </c>
      <c r="G58" s="35">
        <f>IFERROR(G31/G15,"")</f>
        <v/>
      </c>
      <c r="H58" s="35">
        <f>IFERROR(H31/H15,"")</f>
        <v/>
      </c>
      <c r="I58" s="35">
        <f>IFERROR(I31/I15,"")</f>
        <v/>
      </c>
      <c r="J58" s="35">
        <f>IFERROR(J31/J15,"")</f>
        <v/>
      </c>
      <c r="K58" s="35">
        <f>IFERROR(K31/K15,"")</f>
        <v/>
      </c>
      <c r="L58" s="35">
        <f>IFERROR(L31/L15,"")</f>
        <v/>
      </c>
      <c r="M58" s="35">
        <f>IFERROR(M31/M15,"")</f>
        <v/>
      </c>
      <c r="N58" s="35">
        <f>IFERROR(N31/N15,"")</f>
        <v/>
      </c>
      <c r="O58" s="35">
        <f>IFERROR(O31/O15,"")</f>
        <v/>
      </c>
      <c r="P58" s="35">
        <f>IFERROR(P31/P15,"")</f>
        <v/>
      </c>
      <c r="Q58" s="35">
        <f>IFERROR(Q31/Q15,"")</f>
        <v/>
      </c>
      <c r="R58" s="35">
        <f>IFERROR(R31/R15,"")</f>
        <v/>
      </c>
      <c r="S58" s="35">
        <f>IFERROR(S31/S15,"")</f>
        <v/>
      </c>
      <c r="T58" s="35">
        <f>IFERROR(T31/T15,"")</f>
        <v/>
      </c>
      <c r="U58" s="35">
        <f>IFERROR(U31/U15,"")</f>
        <v/>
      </c>
      <c r="V58" s="35">
        <f>IFERROR(V31/V15,"")</f>
        <v/>
      </c>
      <c r="W58" s="35">
        <f>IFERROR(W31/W15,"")</f>
        <v/>
      </c>
      <c r="X58" s="35">
        <f>IFERROR(X31/X15,"")</f>
        <v/>
      </c>
      <c r="Y58" s="35">
        <f>IFERROR(Y31/Y15,"")</f>
        <v/>
      </c>
      <c r="Z58" s="35">
        <f>IFERROR(Z31/Z15,"")</f>
        <v/>
      </c>
      <c r="AA58" s="35">
        <f>IFERROR(AA31/AA15,"")</f>
        <v/>
      </c>
      <c r="AB58" s="36">
        <f>IFERROR(AB31/AB15,"")</f>
        <v/>
      </c>
      <c r="AC58" s="36">
        <f>IFERROR(AC31/AC15,"")</f>
        <v/>
      </c>
      <c r="AD58" s="36">
        <f>IFERROR(AD31/AD15,"")</f>
        <v/>
      </c>
      <c r="AE58" s="36">
        <f>IFERROR(AE31/AE15,"")</f>
        <v/>
      </c>
      <c r="AF58" s="36">
        <f>IFERROR(AF31/AF15,"")</f>
        <v/>
      </c>
      <c r="AG58" s="36">
        <f>IFERROR(AG31/AG15,"")</f>
        <v/>
      </c>
      <c r="AH58" s="36">
        <f>IFERROR(AH31/AH15,"")</f>
        <v/>
      </c>
      <c r="AJ58" s="35">
        <f>IFERROR(AJ31/AJ15,"")</f>
        <v/>
      </c>
      <c r="AK58" s="35">
        <f>IFERROR(AK31/AK15,"")</f>
        <v/>
      </c>
      <c r="AL58" s="35">
        <f>IFERROR(AL31/AL15,"")</f>
        <v/>
      </c>
      <c r="AM58" s="35">
        <f>IFERROR(AM31/AM15,"")</f>
        <v/>
      </c>
      <c r="AN58" s="35">
        <f>IFERROR(AN31/AN15,"")</f>
        <v/>
      </c>
      <c r="AO58" s="36">
        <f>IFERROR(AO31/AO15,"")</f>
        <v/>
      </c>
      <c r="AP58" s="36">
        <f>IFERROR(AP31/AP15,"")</f>
        <v/>
      </c>
      <c r="AQ58" s="36">
        <f>IFERROR(AQ31/AQ15,"")</f>
        <v/>
      </c>
      <c r="AR58" s="36">
        <f>IFERROR(AR31/AR15,"")</f>
        <v/>
      </c>
      <c r="AS58" s="36">
        <f>IFERROR(AS31/AS15,"")</f>
        <v/>
      </c>
    </row>
    <row r="59">
      <c r="D59" s="8" t="inlineStr">
        <is>
          <t>Diluted Shares QoQ Growth</t>
        </is>
      </c>
      <c r="H59" s="35">
        <f>IFERROR(H37/G37-1,"")</f>
        <v/>
      </c>
      <c r="I59" s="35">
        <f>IFERROR(I37/H37-1,"")</f>
        <v/>
      </c>
      <c r="J59" s="35">
        <f>IFERROR(J37/I37-1,"")</f>
        <v/>
      </c>
      <c r="K59" s="35">
        <f>IFERROR(K37/J37-1,"")</f>
        <v/>
      </c>
      <c r="L59" s="35">
        <f>IFERROR(L37/K37-1,"")</f>
        <v/>
      </c>
      <c r="M59" s="35">
        <f>IFERROR(M37/L37-1,"")</f>
        <v/>
      </c>
      <c r="N59" s="35">
        <f>IFERROR(N37/M37-1,"")</f>
        <v/>
      </c>
      <c r="O59" s="35">
        <f>IFERROR(O37/N37-1,"")</f>
        <v/>
      </c>
      <c r="P59" s="35">
        <f>IFERROR(P37/O37-1,"")</f>
        <v/>
      </c>
      <c r="Q59" s="35">
        <f>IFERROR(Q37/P37-1,"")</f>
        <v/>
      </c>
      <c r="R59" s="35">
        <f>IFERROR(R37/Q37-1,"")</f>
        <v/>
      </c>
      <c r="S59" s="35">
        <f>IFERROR(S37/R37-1,"")</f>
        <v/>
      </c>
      <c r="T59" s="35">
        <f>IFERROR(T37/S37-1,"")</f>
        <v/>
      </c>
      <c r="U59" s="35">
        <f>IFERROR(U37/T37-1,"")</f>
        <v/>
      </c>
      <c r="V59" s="35">
        <f>IFERROR(V37/U37-1,"")</f>
        <v/>
      </c>
      <c r="W59" s="35">
        <f>IFERROR(W37/V37-1,"")</f>
        <v/>
      </c>
      <c r="X59" s="35">
        <f>IFERROR(X37/W37-1,"")</f>
        <v/>
      </c>
      <c r="Y59" s="35">
        <f>IFERROR(Y37/X37-1,"")</f>
        <v/>
      </c>
      <c r="Z59" s="35">
        <f>IFERROR(Z37/Y37-1,"")</f>
        <v/>
      </c>
      <c r="AA59" s="35">
        <f>IFERROR(AA37/Z37-1,"")</f>
        <v/>
      </c>
      <c r="AB59" s="37" t="n">
        <v>-0.003</v>
      </c>
      <c r="AC59" s="37" t="n">
        <v>-0.003</v>
      </c>
      <c r="AD59" s="37" t="n">
        <v>-0.003</v>
      </c>
      <c r="AE59" s="37" t="n">
        <v>-0.003</v>
      </c>
      <c r="AF59" s="37" t="n">
        <v>-0.003</v>
      </c>
      <c r="AG59" s="37" t="n">
        <v>-0.003</v>
      </c>
      <c r="AH59" s="37" t="n">
        <v>-0.003</v>
      </c>
      <c r="AK59" s="35">
        <f>IFERROR(AK37/AJ37-1,"")</f>
        <v/>
      </c>
      <c r="AL59" s="35">
        <f>IFERROR(AL37/AK37-1,"")</f>
        <v/>
      </c>
      <c r="AM59" s="35">
        <f>IFERROR(AM37/AL37-1,"")</f>
        <v/>
      </c>
      <c r="AN59" s="35">
        <f>IFERROR(AN37/AM37-1,"")</f>
        <v/>
      </c>
      <c r="AO59" s="36">
        <f>IFERROR(AO37/AN37-1,"")</f>
        <v/>
      </c>
      <c r="AP59" s="36">
        <f>IFERROR(AP37/AO37-1,"")</f>
        <v/>
      </c>
      <c r="AQ59" s="37" t="n">
        <v>-0.013</v>
      </c>
      <c r="AR59" s="37" t="n">
        <v>-0.013</v>
      </c>
      <c r="AS59" s="37" t="n">
        <v>-0.013</v>
      </c>
    </row>
    <row r="60"/>
    <row r="61"/>
    <row r="62"/>
    <row r="63">
      <c r="B63" s="7" t="inlineStr">
        <is>
          <t>KPI Drivers</t>
        </is>
      </c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  <c r="M63" s="7" t="n"/>
      <c r="N63" s="7" t="n"/>
      <c r="O63" s="7" t="n"/>
      <c r="P63" s="7" t="n"/>
      <c r="Q63" s="7" t="n"/>
      <c r="R63" s="7" t="n"/>
      <c r="S63" s="7" t="n"/>
      <c r="T63" s="7" t="n"/>
      <c r="U63" s="7" t="n"/>
      <c r="V63" s="7" t="n"/>
      <c r="W63" s="7" t="n"/>
      <c r="X63" s="7" t="n"/>
      <c r="Y63" s="7" t="n"/>
      <c r="Z63" s="7" t="n"/>
      <c r="AA63" s="7" t="n"/>
      <c r="AB63" s="7" t="n"/>
      <c r="AC63" s="7" t="n"/>
      <c r="AD63" s="7" t="n"/>
      <c r="AE63" s="7" t="n"/>
      <c r="AF63" s="7" t="n"/>
      <c r="AG63" s="7" t="n"/>
      <c r="AH63" s="7" t="n"/>
      <c r="AJ63" s="7" t="n"/>
      <c r="AK63" s="7" t="n"/>
      <c r="AL63" s="7" t="n"/>
      <c r="AM63" s="7" t="n"/>
      <c r="AN63" s="7" t="n"/>
      <c r="AO63" s="7" t="n"/>
      <c r="AP63" s="7" t="n"/>
      <c r="AQ63" s="7" t="n"/>
      <c r="AR63" s="7" t="n"/>
      <c r="AS63" s="7" t="n"/>
    </row>
    <row r="64"/>
    <row r="65">
      <c r="C65" s="6" t="inlineStr">
        <is>
          <t>UCAN Streaming Revenue ($M — ads tier + pricing; +13.6% YoY Q1'26)</t>
        </is>
      </c>
      <c r="G65" s="32" t="n">
        <v>3170.972</v>
      </c>
      <c r="H65" s="32" t="n">
        <v>3234.643</v>
      </c>
      <c r="I65" s="32" t="n">
        <v>3257.697</v>
      </c>
      <c r="J65" s="32" t="n">
        <v>3308.788</v>
      </c>
      <c r="K65" s="32" t="n">
        <v>3350.424</v>
      </c>
      <c r="L65" s="32" t="n">
        <v>3537.863</v>
      </c>
      <c r="M65" s="32" t="n">
        <v>3601.565</v>
      </c>
      <c r="N65" s="32" t="n">
        <v>3594.791</v>
      </c>
      <c r="O65" s="32" t="n">
        <v>3608.645</v>
      </c>
      <c r="P65" s="32" t="n">
        <v>3599.448</v>
      </c>
      <c r="Q65" s="32" t="n">
        <v>3735.133</v>
      </c>
      <c r="R65" s="32" t="n">
        <v>3930.557</v>
      </c>
      <c r="S65" s="32" t="n">
        <v>4224.315</v>
      </c>
      <c r="T65" s="32" t="n">
        <v>4295.56</v>
      </c>
      <c r="U65" s="32" t="n">
        <v>4322.476</v>
      </c>
      <c r="V65" s="32" t="n">
        <v>4517.018</v>
      </c>
      <c r="W65" s="32" t="n">
        <v>4617.098</v>
      </c>
      <c r="X65" s="32" t="n">
        <v>4929.003</v>
      </c>
      <c r="Y65" s="32" t="n">
        <v>5071.781</v>
      </c>
      <c r="Z65" s="32" t="n">
        <v>5339.27</v>
      </c>
      <c r="AA65" s="32" t="n">
        <v>5245.298</v>
      </c>
      <c r="AB65" s="26">
        <f>X65*(1+AB66)</f>
        <v/>
      </c>
      <c r="AC65" s="26">
        <f>Y65*(1+AC66)</f>
        <v/>
      </c>
      <c r="AD65" s="26">
        <f>Z65*(1+AD66)</f>
        <v/>
      </c>
      <c r="AE65" s="26">
        <f>AA65*(1+AE66)</f>
        <v/>
      </c>
      <c r="AF65" s="26">
        <f>AB65*(1+AF66)</f>
        <v/>
      </c>
      <c r="AG65" s="26">
        <f>AC65*(1+AG66)</f>
        <v/>
      </c>
      <c r="AH65" s="26">
        <f>AD65*(1+AH66)</f>
        <v/>
      </c>
      <c r="AJ65" s="32" t="n">
        <v>12972.1</v>
      </c>
      <c r="AK65" s="32" t="n">
        <v>14084.643</v>
      </c>
      <c r="AL65" s="32" t="n">
        <v>14873.783</v>
      </c>
      <c r="AM65" s="32" t="n">
        <v>17359.369</v>
      </c>
      <c r="AN65" s="32" t="n">
        <v>19957.152</v>
      </c>
      <c r="AO65" s="26">
        <f>AA65+AB65+AC65+AD65</f>
        <v/>
      </c>
      <c r="AP65" s="26">
        <f>AE65+AF65+AG65+AH65</f>
        <v/>
      </c>
      <c r="AQ65" s="26">
        <f>AP65*(1+AQ66)</f>
        <v/>
      </c>
      <c r="AR65" s="26">
        <f>AQ65*(1+AR66)</f>
        <v/>
      </c>
      <c r="AS65" s="26">
        <f>AR65*(1+AS66)</f>
        <v/>
      </c>
    </row>
    <row r="66">
      <c r="D66" s="3" t="inlineStr">
        <is>
          <t>YoY growth % (driver) — saturated anchor market; +10.5% Q2'26E decaying to +6% FY30E</t>
        </is>
      </c>
      <c r="K66" s="36">
        <f>IFERROR(K65/G65-1,"")</f>
        <v/>
      </c>
      <c r="L66" s="36">
        <f>IFERROR(L65/H65-1,"")</f>
        <v/>
      </c>
      <c r="M66" s="36">
        <f>IFERROR(M65/I65-1,"")</f>
        <v/>
      </c>
      <c r="N66" s="36">
        <f>IFERROR(N65/J65-1,"")</f>
        <v/>
      </c>
      <c r="O66" s="36">
        <f>IFERROR(O65/K65-1,"")</f>
        <v/>
      </c>
      <c r="P66" s="36">
        <f>IFERROR(P65/L65-1,"")</f>
        <v/>
      </c>
      <c r="Q66" s="36">
        <f>IFERROR(Q65/M65-1,"")</f>
        <v/>
      </c>
      <c r="R66" s="36">
        <f>IFERROR(R65/N65-1,"")</f>
        <v/>
      </c>
      <c r="S66" s="36">
        <f>IFERROR(S65/O65-1,"")</f>
        <v/>
      </c>
      <c r="T66" s="36">
        <f>IFERROR(T65/P65-1,"")</f>
        <v/>
      </c>
      <c r="U66" s="36">
        <f>IFERROR(U65/Q65-1,"")</f>
        <v/>
      </c>
      <c r="V66" s="36">
        <f>IFERROR(V65/R65-1,"")</f>
        <v/>
      </c>
      <c r="W66" s="36">
        <f>IFERROR(W65/S65-1,"")</f>
        <v/>
      </c>
      <c r="X66" s="36">
        <f>IFERROR(X65/T65-1,"")</f>
        <v/>
      </c>
      <c r="Y66" s="36">
        <f>IFERROR(Y65/U65-1,"")</f>
        <v/>
      </c>
      <c r="Z66" s="36">
        <f>IFERROR(Z65/V65-1,"")</f>
        <v/>
      </c>
      <c r="AA66" s="36">
        <f>IFERROR(AA65/W65-1,"")</f>
        <v/>
      </c>
      <c r="AB66" s="37" t="n">
        <v>0.105</v>
      </c>
      <c r="AC66" s="37" t="n">
        <v>0.1</v>
      </c>
      <c r="AD66" s="37" t="n">
        <v>0.095</v>
      </c>
      <c r="AE66" s="37" t="n">
        <v>0.09</v>
      </c>
      <c r="AF66" s="37" t="n">
        <v>0.08500000000000001</v>
      </c>
      <c r="AG66" s="37" t="n">
        <v>0.08</v>
      </c>
      <c r="AH66" s="37" t="n">
        <v>0.075</v>
      </c>
      <c r="AK66" s="36">
        <f>IFERROR(AK65/AJ65-1,"")</f>
        <v/>
      </c>
      <c r="AL66" s="36">
        <f>IFERROR(AL65/AK65-1,"")</f>
        <v/>
      </c>
      <c r="AM66" s="36">
        <f>IFERROR(AM65/AL65-1,"")</f>
        <v/>
      </c>
      <c r="AN66" s="36">
        <f>IFERROR(AN65/AM65-1,"")</f>
        <v/>
      </c>
      <c r="AO66" s="36">
        <f>IFERROR(AO65/AN65-1,"")</f>
        <v/>
      </c>
      <c r="AP66" s="36">
        <f>IFERROR(AP65/AO65-1,"")</f>
        <v/>
      </c>
      <c r="AQ66" s="37" t="n">
        <v>0.07000000000000001</v>
      </c>
      <c r="AR66" s="37" t="n">
        <v>0.065</v>
      </c>
      <c r="AS66" s="37" t="n">
        <v>0.06</v>
      </c>
    </row>
    <row r="67">
      <c r="C67" s="6" t="inlineStr">
        <is>
          <t>EMEA Streaming Revenue ($M; +17.4% YoY Q1'26)</t>
        </is>
      </c>
      <c r="G67" s="32" t="n">
        <v>2343.674</v>
      </c>
      <c r="H67" s="32" t="n">
        <v>2400.48</v>
      </c>
      <c r="I67" s="32" t="n">
        <v>2432.239</v>
      </c>
      <c r="J67" s="32" t="n">
        <v>2523.426</v>
      </c>
      <c r="K67" s="32" t="n">
        <v>2561.831</v>
      </c>
      <c r="L67" s="32" t="n">
        <v>2457.235</v>
      </c>
      <c r="M67" s="32" t="n">
        <v>2375.814</v>
      </c>
      <c r="N67" s="32" t="n">
        <v>2350.135</v>
      </c>
      <c r="O67" s="32" t="n">
        <v>2517.641</v>
      </c>
      <c r="P67" s="32" t="n">
        <v>2562.17</v>
      </c>
      <c r="Q67" s="32" t="n">
        <v>2693.146</v>
      </c>
      <c r="R67" s="32" t="n">
        <v>2783.53</v>
      </c>
      <c r="S67" s="32" t="n">
        <v>2958.193</v>
      </c>
      <c r="T67" s="32" t="n">
        <v>3007.772</v>
      </c>
      <c r="U67" s="32" t="n">
        <v>3133.466</v>
      </c>
      <c r="V67" s="32" t="n">
        <v>3287.604</v>
      </c>
      <c r="W67" s="32" t="n">
        <v>3404.676</v>
      </c>
      <c r="X67" s="32" t="n">
        <v>3538.175</v>
      </c>
      <c r="Y67" s="32" t="n">
        <v>3699.052</v>
      </c>
      <c r="Z67" s="32" t="n">
        <v>3872.743</v>
      </c>
      <c r="AA67" s="32" t="n">
        <v>3998.419</v>
      </c>
      <c r="AB67" s="26">
        <f>X67*(1+AB68)</f>
        <v/>
      </c>
      <c r="AC67" s="26">
        <f>Y67*(1+AC68)</f>
        <v/>
      </c>
      <c r="AD67" s="26">
        <f>Z67*(1+AD68)</f>
        <v/>
      </c>
      <c r="AE67" s="26">
        <f>AA67*(1+AE68)</f>
        <v/>
      </c>
      <c r="AF67" s="26">
        <f>AB67*(1+AF68)</f>
        <v/>
      </c>
      <c r="AG67" s="26">
        <f>AC67*(1+AG68)</f>
        <v/>
      </c>
      <c r="AH67" s="26">
        <f>AD67*(1+AH68)</f>
        <v/>
      </c>
      <c r="AJ67" s="32" t="n">
        <v>9699.819</v>
      </c>
      <c r="AK67" s="32" t="n">
        <v>9745.014999999999</v>
      </c>
      <c r="AL67" s="32" t="n">
        <v>10556.487</v>
      </c>
      <c r="AM67" s="32" t="n">
        <v>12387.035</v>
      </c>
      <c r="AN67" s="32" t="n">
        <v>14514.646</v>
      </c>
      <c r="AO67" s="26">
        <f>AA67+AB67+AC67+AD67</f>
        <v/>
      </c>
      <c r="AP67" s="26">
        <f>AE67+AF67+AG67+AH67</f>
        <v/>
      </c>
      <c r="AQ67" s="26">
        <f>AP67*(1+AQ68)</f>
        <v/>
      </c>
      <c r="AR67" s="26">
        <f>AQ67*(1+AR68)</f>
        <v/>
      </c>
      <c r="AS67" s="26">
        <f>AR67*(1+AS68)</f>
        <v/>
      </c>
    </row>
    <row r="68">
      <c r="D68" s="3" t="inlineStr">
        <is>
          <t>YoY growth % (driver) — ads scaling + local content; +15.5% Q2'26E to +9% FY30E</t>
        </is>
      </c>
      <c r="K68" s="36">
        <f>IFERROR(K67/G67-1,"")</f>
        <v/>
      </c>
      <c r="L68" s="36">
        <f>IFERROR(L67/H67-1,"")</f>
        <v/>
      </c>
      <c r="M68" s="36">
        <f>IFERROR(M67/I67-1,"")</f>
        <v/>
      </c>
      <c r="N68" s="36">
        <f>IFERROR(N67/J67-1,"")</f>
        <v/>
      </c>
      <c r="O68" s="36">
        <f>IFERROR(O67/K67-1,"")</f>
        <v/>
      </c>
      <c r="P68" s="36">
        <f>IFERROR(P67/L67-1,"")</f>
        <v/>
      </c>
      <c r="Q68" s="36">
        <f>IFERROR(Q67/M67-1,"")</f>
        <v/>
      </c>
      <c r="R68" s="36">
        <f>IFERROR(R67/N67-1,"")</f>
        <v/>
      </c>
      <c r="S68" s="36">
        <f>IFERROR(S67/O67-1,"")</f>
        <v/>
      </c>
      <c r="T68" s="36">
        <f>IFERROR(T67/P67-1,"")</f>
        <v/>
      </c>
      <c r="U68" s="36">
        <f>IFERROR(U67/Q67-1,"")</f>
        <v/>
      </c>
      <c r="V68" s="36">
        <f>IFERROR(V67/R67-1,"")</f>
        <v/>
      </c>
      <c r="W68" s="36">
        <f>IFERROR(W67/S67-1,"")</f>
        <v/>
      </c>
      <c r="X68" s="36">
        <f>IFERROR(X67/T67-1,"")</f>
        <v/>
      </c>
      <c r="Y68" s="36">
        <f>IFERROR(Y67/U67-1,"")</f>
        <v/>
      </c>
      <c r="Z68" s="36">
        <f>IFERROR(Z67/V67-1,"")</f>
        <v/>
      </c>
      <c r="AA68" s="36">
        <f>IFERROR(AA67/W67-1,"")</f>
        <v/>
      </c>
      <c r="AB68" s="37" t="n">
        <v>0.155</v>
      </c>
      <c r="AC68" s="37" t="n">
        <v>0.15</v>
      </c>
      <c r="AD68" s="37" t="n">
        <v>0.14</v>
      </c>
      <c r="AE68" s="37" t="n">
        <v>0.13</v>
      </c>
      <c r="AF68" s="37" t="n">
        <v>0.125</v>
      </c>
      <c r="AG68" s="37" t="n">
        <v>0.12</v>
      </c>
      <c r="AH68" s="37" t="n">
        <v>0.115</v>
      </c>
      <c r="AK68" s="36">
        <f>IFERROR(AK67/AJ67-1,"")</f>
        <v/>
      </c>
      <c r="AL68" s="36">
        <f>IFERROR(AL67/AK67-1,"")</f>
        <v/>
      </c>
      <c r="AM68" s="36">
        <f>IFERROR(AM67/AL67-1,"")</f>
        <v/>
      </c>
      <c r="AN68" s="36">
        <f>IFERROR(AN67/AM67-1,"")</f>
        <v/>
      </c>
      <c r="AO68" s="36">
        <f>IFERROR(AO67/AN67-1,"")</f>
        <v/>
      </c>
      <c r="AP68" s="36">
        <f>IFERROR(AP67/AO67-1,"")</f>
        <v/>
      </c>
      <c r="AQ68" s="37" t="n">
        <v>0.11</v>
      </c>
      <c r="AR68" s="37" t="n">
        <v>0.1</v>
      </c>
      <c r="AS68" s="37" t="n">
        <v>0.09</v>
      </c>
    </row>
    <row r="69">
      <c r="C69" s="6" t="inlineStr">
        <is>
          <t>LATAM Streaming Revenue ($M; +18.6% YoY Q1'26)</t>
        </is>
      </c>
      <c r="G69" s="32" t="n">
        <v>836.647</v>
      </c>
      <c r="H69" s="32" t="n">
        <v>860.8819999999999</v>
      </c>
      <c r="I69" s="32" t="n">
        <v>915.297</v>
      </c>
      <c r="J69" s="32" t="n">
        <v>964.15</v>
      </c>
      <c r="K69" s="32" t="n">
        <v>998.948</v>
      </c>
      <c r="L69" s="32" t="n">
        <v>1030.234</v>
      </c>
      <c r="M69" s="32" t="n">
        <v>1023.945</v>
      </c>
      <c r="N69" s="32" t="n">
        <v>1016.846</v>
      </c>
      <c r="O69" s="32" t="n">
        <v>1070.192</v>
      </c>
      <c r="P69" s="32" t="n">
        <v>1077.435</v>
      </c>
      <c r="Q69" s="32" t="n">
        <v>1142.811</v>
      </c>
      <c r="R69" s="32" t="n">
        <v>1156.023</v>
      </c>
      <c r="S69" s="32" t="n">
        <v>1165.008</v>
      </c>
      <c r="T69" s="32" t="n">
        <v>1204.145</v>
      </c>
      <c r="U69" s="32" t="n">
        <v>1240.892</v>
      </c>
      <c r="V69" s="32" t="n">
        <v>1229.771</v>
      </c>
      <c r="W69" s="32" t="n">
        <v>1261.934</v>
      </c>
      <c r="X69" s="32" t="n">
        <v>1306.735</v>
      </c>
      <c r="Y69" s="32" t="n">
        <v>1370.913</v>
      </c>
      <c r="Z69" s="32" t="n">
        <v>1417.939</v>
      </c>
      <c r="AA69" s="32" t="n">
        <v>1497.058</v>
      </c>
      <c r="AB69" s="26">
        <f>X69*(1+AB70)</f>
        <v/>
      </c>
      <c r="AC69" s="26">
        <f>Y69*(1+AC70)</f>
        <v/>
      </c>
      <c r="AD69" s="26">
        <f>Z69*(1+AD70)</f>
        <v/>
      </c>
      <c r="AE69" s="26">
        <f>AA69*(1+AE70)</f>
        <v/>
      </c>
      <c r="AF69" s="26">
        <f>AB69*(1+AF70)</f>
        <v/>
      </c>
      <c r="AG69" s="26">
        <f>AC69*(1+AG70)</f>
        <v/>
      </c>
      <c r="AH69" s="26">
        <f>AD69*(1+AH70)</f>
        <v/>
      </c>
      <c r="AJ69" s="32" t="n">
        <v>3576.976</v>
      </c>
      <c r="AK69" s="32" t="n">
        <v>4069.973</v>
      </c>
      <c r="AL69" s="32" t="n">
        <v>4446.461</v>
      </c>
      <c r="AM69" s="32" t="n">
        <v>4839.816</v>
      </c>
      <c r="AN69" s="32" t="n">
        <v>5357.521</v>
      </c>
      <c r="AO69" s="26">
        <f>AA69+AB69+AC69+AD69</f>
        <v/>
      </c>
      <c r="AP69" s="26">
        <f>AE69+AF69+AG69+AH69</f>
        <v/>
      </c>
      <c r="AQ69" s="26">
        <f>AP69*(1+AQ70)</f>
        <v/>
      </c>
      <c r="AR69" s="26">
        <f>AQ69*(1+AR70)</f>
        <v/>
      </c>
      <c r="AS69" s="26">
        <f>AR69*(1+AS70)</f>
        <v/>
      </c>
    </row>
    <row r="70">
      <c r="D70" s="3" t="inlineStr">
        <is>
          <t>YoY growth % (driver) — price-led with FX noise; +16% Q2'26E to +9% FY30E</t>
        </is>
      </c>
      <c r="K70" s="36">
        <f>IFERROR(K69/G69-1,"")</f>
        <v/>
      </c>
      <c r="L70" s="36">
        <f>IFERROR(L69/H69-1,"")</f>
        <v/>
      </c>
      <c r="M70" s="36">
        <f>IFERROR(M69/I69-1,"")</f>
        <v/>
      </c>
      <c r="N70" s="36">
        <f>IFERROR(N69/J69-1,"")</f>
        <v/>
      </c>
      <c r="O70" s="36">
        <f>IFERROR(O69/K69-1,"")</f>
        <v/>
      </c>
      <c r="P70" s="36">
        <f>IFERROR(P69/L69-1,"")</f>
        <v/>
      </c>
      <c r="Q70" s="36">
        <f>IFERROR(Q69/M69-1,"")</f>
        <v/>
      </c>
      <c r="R70" s="36">
        <f>IFERROR(R69/N69-1,"")</f>
        <v/>
      </c>
      <c r="S70" s="36">
        <f>IFERROR(S69/O69-1,"")</f>
        <v/>
      </c>
      <c r="T70" s="36">
        <f>IFERROR(T69/P69-1,"")</f>
        <v/>
      </c>
      <c r="U70" s="36">
        <f>IFERROR(U69/Q69-1,"")</f>
        <v/>
      </c>
      <c r="V70" s="36">
        <f>IFERROR(V69/R69-1,"")</f>
        <v/>
      </c>
      <c r="W70" s="36">
        <f>IFERROR(W69/S69-1,"")</f>
        <v/>
      </c>
      <c r="X70" s="36">
        <f>IFERROR(X69/T69-1,"")</f>
        <v/>
      </c>
      <c r="Y70" s="36">
        <f>IFERROR(Y69/U69-1,"")</f>
        <v/>
      </c>
      <c r="Z70" s="36">
        <f>IFERROR(Z69/V69-1,"")</f>
        <v/>
      </c>
      <c r="AA70" s="36">
        <f>IFERROR(AA69/W69-1,"")</f>
        <v/>
      </c>
      <c r="AB70" s="37" t="n">
        <v>0.16</v>
      </c>
      <c r="AC70" s="37" t="n">
        <v>0.155</v>
      </c>
      <c r="AD70" s="37" t="n">
        <v>0.15</v>
      </c>
      <c r="AE70" s="37" t="n">
        <v>0.135</v>
      </c>
      <c r="AF70" s="37" t="n">
        <v>0.13</v>
      </c>
      <c r="AG70" s="37" t="n">
        <v>0.125</v>
      </c>
      <c r="AH70" s="37" t="n">
        <v>0.12</v>
      </c>
      <c r="AK70" s="36">
        <f>IFERROR(AK69/AJ69-1,"")</f>
        <v/>
      </c>
      <c r="AL70" s="36">
        <f>IFERROR(AL69/AK69-1,"")</f>
        <v/>
      </c>
      <c r="AM70" s="36">
        <f>IFERROR(AM69/AL69-1,"")</f>
        <v/>
      </c>
      <c r="AN70" s="36">
        <f>IFERROR(AN69/AM69-1,"")</f>
        <v/>
      </c>
      <c r="AO70" s="36">
        <f>IFERROR(AO69/AN69-1,"")</f>
        <v/>
      </c>
      <c r="AP70" s="36">
        <f>IFERROR(AP69/AO69-1,"")</f>
        <v/>
      </c>
      <c r="AQ70" s="37" t="n">
        <v>0.11</v>
      </c>
      <c r="AR70" s="37" t="n">
        <v>0.1</v>
      </c>
      <c r="AS70" s="37" t="n">
        <v>0.09</v>
      </c>
    </row>
    <row r="71">
      <c r="C71" s="6" t="inlineStr">
        <is>
          <t>APAC Streaming Revenue ($M; +19.8% YoY Q1'26)</t>
        </is>
      </c>
      <c r="G71" s="32" t="n">
        <v>762.414</v>
      </c>
      <c r="H71" s="32" t="n">
        <v>799.48</v>
      </c>
      <c r="I71" s="32" t="n">
        <v>834.002</v>
      </c>
      <c r="J71" s="32" t="n">
        <v>870.705</v>
      </c>
      <c r="K71" s="32" t="n">
        <v>916.754</v>
      </c>
      <c r="L71" s="32" t="n">
        <v>907.7190000000001</v>
      </c>
      <c r="M71" s="32" t="n">
        <v>889.037</v>
      </c>
      <c r="N71" s="32" t="n">
        <v>856.711</v>
      </c>
      <c r="O71" s="32" t="n">
        <v>933.523</v>
      </c>
      <c r="P71" s="32" t="n">
        <v>919.273</v>
      </c>
      <c r="Q71" s="32" t="n">
        <v>948.216</v>
      </c>
      <c r="R71" s="32" t="n">
        <v>962.715</v>
      </c>
      <c r="S71" s="32" t="n">
        <v>1022.924</v>
      </c>
      <c r="T71" s="32" t="n">
        <v>1051.833</v>
      </c>
      <c r="U71" s="32" t="n">
        <v>1127.869</v>
      </c>
      <c r="V71" s="32" t="n">
        <v>1212.12</v>
      </c>
      <c r="W71" s="32" t="n">
        <v>1259.093</v>
      </c>
      <c r="X71" s="32" t="n">
        <v>1305.253</v>
      </c>
      <c r="Y71" s="32" t="n">
        <v>1368.561</v>
      </c>
      <c r="Z71" s="32" t="n">
        <v>1420.81</v>
      </c>
      <c r="AA71" s="32" t="n">
        <v>1508.982</v>
      </c>
      <c r="AB71" s="26">
        <f>X71*(1+AB72)</f>
        <v/>
      </c>
      <c r="AC71" s="26">
        <f>Y71*(1+AC72)</f>
        <v/>
      </c>
      <c r="AD71" s="26">
        <f>Z71*(1+AD72)</f>
        <v/>
      </c>
      <c r="AE71" s="26">
        <f>AA71*(1+AE72)</f>
        <v/>
      </c>
      <c r="AF71" s="26">
        <f>AB71*(1+AF72)</f>
        <v/>
      </c>
      <c r="AG71" s="26">
        <f>AC71*(1+AG72)</f>
        <v/>
      </c>
      <c r="AH71" s="26">
        <f>AD71*(1+AH72)</f>
        <v/>
      </c>
      <c r="AJ71" s="32" t="n">
        <v>3266.601</v>
      </c>
      <c r="AK71" s="32" t="n">
        <v>3570.221</v>
      </c>
      <c r="AL71" s="32" t="n">
        <v>3763.727</v>
      </c>
      <c r="AM71" s="32" t="n">
        <v>4414.746</v>
      </c>
      <c r="AN71" s="32" t="n">
        <v>5353.717</v>
      </c>
      <c r="AO71" s="26">
        <f>AA71+AB71+AC71+AD71</f>
        <v/>
      </c>
      <c r="AP71" s="26">
        <f>AE71+AF71+AG71+AH71</f>
        <v/>
      </c>
      <c r="AQ71" s="26">
        <f>AP71*(1+AQ72)</f>
        <v/>
      </c>
      <c r="AR71" s="26">
        <f>AQ71*(1+AR72)</f>
        <v/>
      </c>
      <c r="AS71" s="26">
        <f>AR71*(1+AS72)</f>
        <v/>
      </c>
    </row>
    <row r="72">
      <c r="D72" s="3" t="inlineStr">
        <is>
          <t>YoY growth % (driver) — fastest region (JP/KR/IN engagement); +17% Q2'26E to +11% FY30E</t>
        </is>
      </c>
      <c r="K72" s="36">
        <f>IFERROR(K71/G71-1,"")</f>
        <v/>
      </c>
      <c r="L72" s="36">
        <f>IFERROR(L71/H71-1,"")</f>
        <v/>
      </c>
      <c r="M72" s="36">
        <f>IFERROR(M71/I71-1,"")</f>
        <v/>
      </c>
      <c r="N72" s="36">
        <f>IFERROR(N71/J71-1,"")</f>
        <v/>
      </c>
      <c r="O72" s="36">
        <f>IFERROR(O71/K71-1,"")</f>
        <v/>
      </c>
      <c r="P72" s="36">
        <f>IFERROR(P71/L71-1,"")</f>
        <v/>
      </c>
      <c r="Q72" s="36">
        <f>IFERROR(Q71/M71-1,"")</f>
        <v/>
      </c>
      <c r="R72" s="36">
        <f>IFERROR(R71/N71-1,"")</f>
        <v/>
      </c>
      <c r="S72" s="36">
        <f>IFERROR(S71/O71-1,"")</f>
        <v/>
      </c>
      <c r="T72" s="36">
        <f>IFERROR(T71/P71-1,"")</f>
        <v/>
      </c>
      <c r="U72" s="36">
        <f>IFERROR(U71/Q71-1,"")</f>
        <v/>
      </c>
      <c r="V72" s="36">
        <f>IFERROR(V71/R71-1,"")</f>
        <v/>
      </c>
      <c r="W72" s="36">
        <f>IFERROR(W71/S71-1,"")</f>
        <v/>
      </c>
      <c r="X72" s="36">
        <f>IFERROR(X71/T71-1,"")</f>
        <v/>
      </c>
      <c r="Y72" s="36">
        <f>IFERROR(Y71/U71-1,"")</f>
        <v/>
      </c>
      <c r="Z72" s="36">
        <f>IFERROR(Z71/V71-1,"")</f>
        <v/>
      </c>
      <c r="AA72" s="36">
        <f>IFERROR(AA71/W71-1,"")</f>
        <v/>
      </c>
      <c r="AB72" s="37" t="n">
        <v>0.17</v>
      </c>
      <c r="AC72" s="37" t="n">
        <v>0.165</v>
      </c>
      <c r="AD72" s="37" t="n">
        <v>0.16</v>
      </c>
      <c r="AE72" s="37" t="n">
        <v>0.15</v>
      </c>
      <c r="AF72" s="37" t="n">
        <v>0.145</v>
      </c>
      <c r="AG72" s="37" t="n">
        <v>0.14</v>
      </c>
      <c r="AH72" s="37" t="n">
        <v>0.135</v>
      </c>
      <c r="AK72" s="36">
        <f>IFERROR(AK71/AJ71-1,"")</f>
        <v/>
      </c>
      <c r="AL72" s="36">
        <f>IFERROR(AL71/AK71-1,"")</f>
        <v/>
      </c>
      <c r="AM72" s="36">
        <f>IFERROR(AM71/AL71-1,"")</f>
        <v/>
      </c>
      <c r="AN72" s="36">
        <f>IFERROR(AN71/AM71-1,"")</f>
        <v/>
      </c>
      <c r="AO72" s="36">
        <f>IFERROR(AO71/AN71-1,"")</f>
        <v/>
      </c>
      <c r="AP72" s="36">
        <f>IFERROR(AP71/AO71-1,"")</f>
        <v/>
      </c>
      <c r="AQ72" s="37" t="n">
        <v>0.13</v>
      </c>
      <c r="AR72" s="37" t="n">
        <v>0.12</v>
      </c>
      <c r="AS72" s="37" t="n">
        <v>0.11</v>
      </c>
    </row>
    <row r="73">
      <c r="C73" s="6" t="inlineStr">
        <is>
          <t>Total Revenue ($M, derived = UCAN + EMEA + LATAM + APAC; DVD $0 from Q4'23)</t>
        </is>
      </c>
      <c r="G73" s="30">
        <f>G65+G67+G69+G71+G14</f>
        <v/>
      </c>
      <c r="H73" s="30">
        <f>H65+H67+H69+H71+H14</f>
        <v/>
      </c>
      <c r="I73" s="30">
        <f>I65+I67+I69+I71+I14</f>
        <v/>
      </c>
      <c r="J73" s="30">
        <f>J65+J67+J69+J71+J14</f>
        <v/>
      </c>
      <c r="K73" s="30">
        <f>K65+K67+K69+K71+K14</f>
        <v/>
      </c>
      <c r="L73" s="30">
        <f>L65+L67+L69+L71+L14</f>
        <v/>
      </c>
      <c r="M73" s="30">
        <f>M65+M67+M69+M71+M14</f>
        <v/>
      </c>
      <c r="N73" s="30">
        <f>N65+N67+N69+N71+N14</f>
        <v/>
      </c>
      <c r="O73" s="30">
        <f>O65+O67+O69+O71+O14</f>
        <v/>
      </c>
      <c r="P73" s="30">
        <f>P65+P67+P69+P71+P14</f>
        <v/>
      </c>
      <c r="Q73" s="30">
        <f>Q65+Q67+Q69+Q71+Q14</f>
        <v/>
      </c>
      <c r="R73" s="30">
        <f>R65+R67+R69+R71+R14</f>
        <v/>
      </c>
      <c r="S73" s="30">
        <f>S65+S67+S69+S71+S14</f>
        <v/>
      </c>
      <c r="T73" s="30">
        <f>T65+T67+T69+T71+T14</f>
        <v/>
      </c>
      <c r="U73" s="30">
        <f>U65+U67+U69+U71+U14</f>
        <v/>
      </c>
      <c r="V73" s="30">
        <f>V65+V67+V69+V71+V14</f>
        <v/>
      </c>
      <c r="W73" s="30">
        <f>W65+W67+W69+W71+W14</f>
        <v/>
      </c>
      <c r="X73" s="30">
        <f>X65+X67+X69+X71+X14</f>
        <v/>
      </c>
      <c r="Y73" s="30">
        <f>Y65+Y67+Y69+Y71+Y14</f>
        <v/>
      </c>
      <c r="Z73" s="30">
        <f>Z65+Z67+Z69+Z71+Z14</f>
        <v/>
      </c>
      <c r="AA73" s="30">
        <f>AA65+AA67+AA69+AA71+AA14</f>
        <v/>
      </c>
      <c r="AB73" s="30">
        <f>AB65+AB67+AB69+AB71+AB14</f>
        <v/>
      </c>
      <c r="AC73" s="30">
        <f>AC65+AC67+AC69+AC71+AC14</f>
        <v/>
      </c>
      <c r="AD73" s="30">
        <f>AD65+AD67+AD69+AD71+AD14</f>
        <v/>
      </c>
      <c r="AE73" s="30">
        <f>AE65+AE67+AE69+AE71+AE14</f>
        <v/>
      </c>
      <c r="AF73" s="30">
        <f>AF65+AF67+AF69+AF71+AF14</f>
        <v/>
      </c>
      <c r="AG73" s="30">
        <f>AG65+AG67+AG69+AG71+AG14</f>
        <v/>
      </c>
      <c r="AH73" s="30">
        <f>AH65+AH67+AH69+AH71+AH14</f>
        <v/>
      </c>
      <c r="AJ73" s="30">
        <f>AJ65+AJ67+AJ69+AJ71+AJ14</f>
        <v/>
      </c>
      <c r="AK73" s="30">
        <f>AK65+AK67+AK69+AK71+AK14</f>
        <v/>
      </c>
      <c r="AL73" s="30">
        <f>AL65+AL67+AL69+AL71+AL14</f>
        <v/>
      </c>
      <c r="AM73" s="30">
        <f>AM65+AM67+AM69+AM71+AM14</f>
        <v/>
      </c>
      <c r="AN73" s="30">
        <f>AN65+AN67+AN69+AN71+AN14</f>
        <v/>
      </c>
      <c r="AO73" s="30">
        <f>AO65+AO67+AO69+AO71+AO14</f>
        <v/>
      </c>
      <c r="AP73" s="30">
        <f>AP65+AP67+AP69+AP71+AP14</f>
        <v/>
      </c>
      <c r="AQ73" s="30">
        <f>AQ65+AQ67+AQ69+AQ71+AQ14</f>
        <v/>
      </c>
      <c r="AR73" s="30">
        <f>AR65+AR67+AR69+AR71+AR14</f>
        <v/>
      </c>
      <c r="AS73" s="30">
        <f>AS65+AS67+AS69+AS71+AS14</f>
        <v/>
      </c>
    </row>
    <row r="74">
      <c r="D74" s="3" t="inlineStr">
        <is>
          <t>Recon: KPI Total Revenue vs IS Total Revenues</t>
        </is>
      </c>
      <c r="G74" s="46">
        <f>IFERROR(G73-G15,"")</f>
        <v/>
      </c>
      <c r="H74" s="46">
        <f>IFERROR(H73-H15,"")</f>
        <v/>
      </c>
      <c r="I74" s="46">
        <f>IFERROR(I73-I15,"")</f>
        <v/>
      </c>
      <c r="J74" s="46">
        <f>IFERROR(J73-J15,"")</f>
        <v/>
      </c>
      <c r="K74" s="46">
        <f>IFERROR(K73-K15,"")</f>
        <v/>
      </c>
      <c r="L74" s="46">
        <f>IFERROR(L73-L15,"")</f>
        <v/>
      </c>
      <c r="M74" s="46">
        <f>IFERROR(M73-M15,"")</f>
        <v/>
      </c>
      <c r="N74" s="46">
        <f>IFERROR(N73-N15,"")</f>
        <v/>
      </c>
      <c r="O74" s="46">
        <f>IFERROR(O73-O15,"")</f>
        <v/>
      </c>
      <c r="P74" s="46">
        <f>IFERROR(P73-P15,"")</f>
        <v/>
      </c>
      <c r="Q74" s="46">
        <f>IFERROR(Q73-Q15,"")</f>
        <v/>
      </c>
      <c r="R74" s="46">
        <f>IFERROR(R73-R15,"")</f>
        <v/>
      </c>
      <c r="S74" s="46">
        <f>IFERROR(S73-S15,"")</f>
        <v/>
      </c>
      <c r="T74" s="46">
        <f>IFERROR(T73-T15,"")</f>
        <v/>
      </c>
      <c r="U74" s="46">
        <f>IFERROR(U73-U15,"")</f>
        <v/>
      </c>
      <c r="V74" s="46">
        <f>IFERROR(V73-V15,"")</f>
        <v/>
      </c>
      <c r="W74" s="46">
        <f>IFERROR(W73-W15,"")</f>
        <v/>
      </c>
      <c r="X74" s="46">
        <f>IFERROR(X73-X15,"")</f>
        <v/>
      </c>
      <c r="Y74" s="46">
        <f>IFERROR(Y73-Y15,"")</f>
        <v/>
      </c>
      <c r="Z74" s="46">
        <f>IFERROR(Z73-Z15,"")</f>
        <v/>
      </c>
      <c r="AA74" s="46">
        <f>IFERROR(AA73-AA15,"")</f>
        <v/>
      </c>
      <c r="AB74" s="46">
        <f>IFERROR(AB73-AB15,"")</f>
        <v/>
      </c>
      <c r="AC74" s="46">
        <f>IFERROR(AC73-AC15,"")</f>
        <v/>
      </c>
      <c r="AD74" s="46">
        <f>IFERROR(AD73-AD15,"")</f>
        <v/>
      </c>
      <c r="AE74" s="46">
        <f>IFERROR(AE73-AE15,"")</f>
        <v/>
      </c>
      <c r="AF74" s="46">
        <f>IFERROR(AF73-AF15,"")</f>
        <v/>
      </c>
      <c r="AG74" s="46">
        <f>IFERROR(AG73-AG15,"")</f>
        <v/>
      </c>
      <c r="AH74" s="46">
        <f>IFERROR(AH73-AH15,"")</f>
        <v/>
      </c>
      <c r="AJ74" s="46">
        <f>IFERROR(AJ73-AJ15,"")</f>
        <v/>
      </c>
      <c r="AK74" s="46">
        <f>IFERROR(AK73-AK15,"")</f>
        <v/>
      </c>
      <c r="AL74" s="46">
        <f>IFERROR(AL73-AL15,"")</f>
        <v/>
      </c>
      <c r="AM74" s="46">
        <f>IFERROR(AM73-AM15,"")</f>
        <v/>
      </c>
      <c r="AN74" s="46">
        <f>IFERROR(AN73-AN15,"")</f>
        <v/>
      </c>
      <c r="AO74" s="46">
        <f>IFERROR(AO73-AO15,"")</f>
        <v/>
      </c>
      <c r="AP74" s="46">
        <f>IFERROR(AP73-AP15,"")</f>
        <v/>
      </c>
      <c r="AQ74" s="46">
        <f>IFERROR(AQ73-AQ15,"")</f>
        <v/>
      </c>
      <c r="AR74" s="46">
        <f>IFERROR(AR73-AR15,"")</f>
        <v/>
      </c>
      <c r="AS74" s="46">
        <f>IFERROR(AS73-AS15,"")</f>
        <v/>
      </c>
    </row>
    <row r="75">
      <c r="C75" s="8" t="inlineStr">
        <is>
          <t>Content Amortization YoY % (driver; guide +~10% FY26, H1-weighted)</t>
        </is>
      </c>
      <c r="K75" s="36">
        <f>IFERROR(K156/G156-1,"")</f>
        <v/>
      </c>
      <c r="L75" s="36">
        <f>IFERROR(L156/H156-1,"")</f>
        <v/>
      </c>
      <c r="M75" s="36">
        <f>IFERROR(M156/I156-1,"")</f>
        <v/>
      </c>
      <c r="N75" s="36">
        <f>IFERROR(N156/J156-1,"")</f>
        <v/>
      </c>
      <c r="O75" s="36">
        <f>IFERROR(O156/K156-1,"")</f>
        <v/>
      </c>
      <c r="P75" s="36">
        <f>IFERROR(P156/L156-1,"")</f>
        <v/>
      </c>
      <c r="Q75" s="36">
        <f>IFERROR(Q156/M156-1,"")</f>
        <v/>
      </c>
      <c r="R75" s="36">
        <f>IFERROR(R156/N156-1,"")</f>
        <v/>
      </c>
      <c r="S75" s="36">
        <f>IFERROR(S156/O156-1,"")</f>
        <v/>
      </c>
      <c r="T75" s="36">
        <f>IFERROR(T156/P156-1,"")</f>
        <v/>
      </c>
      <c r="U75" s="36">
        <f>IFERROR(U156/Q156-1,"")</f>
        <v/>
      </c>
      <c r="V75" s="36">
        <f>IFERROR(V156/R156-1,"")</f>
        <v/>
      </c>
      <c r="W75" s="36">
        <f>IFERROR(W156/S156-1,"")</f>
        <v/>
      </c>
      <c r="X75" s="36">
        <f>IFERROR(X156/T156-1,"")</f>
        <v/>
      </c>
      <c r="Y75" s="36">
        <f>IFERROR(Y156/U156-1,"")</f>
        <v/>
      </c>
      <c r="Z75" s="36">
        <f>IFERROR(Z156/V156-1,"")</f>
        <v/>
      </c>
      <c r="AA75" s="36">
        <f>IFERROR(AA156/W156-1,"")</f>
        <v/>
      </c>
      <c r="AB75" s="37" t="n">
        <v>0.11</v>
      </c>
      <c r="AC75" s="37" t="n">
        <v>0.1</v>
      </c>
      <c r="AD75" s="37" t="n">
        <v>0.08</v>
      </c>
      <c r="AE75" s="37" t="n">
        <v>0.08</v>
      </c>
      <c r="AF75" s="37" t="n">
        <v>0.08</v>
      </c>
      <c r="AG75" s="37" t="n">
        <v>0.075</v>
      </c>
      <c r="AH75" s="37" t="n">
        <v>0.07000000000000001</v>
      </c>
      <c r="AK75" s="36">
        <f>IFERROR(AK156/AJ156-1,"")</f>
        <v/>
      </c>
      <c r="AL75" s="36">
        <f>IFERROR(AL156/AK156-1,"")</f>
        <v/>
      </c>
      <c r="AM75" s="36">
        <f>IFERROR(AM156/AL156-1,"")</f>
        <v/>
      </c>
      <c r="AN75" s="36">
        <f>IFERROR(AN156/AM156-1,"")</f>
        <v/>
      </c>
      <c r="AO75" s="36">
        <f>IFERROR(AO156/AN156-1,"")</f>
        <v/>
      </c>
      <c r="AP75" s="36">
        <f>IFERROR(AP156/AO156-1,"")</f>
        <v/>
      </c>
      <c r="AQ75" s="37" t="n">
        <v>0.07000000000000001</v>
      </c>
      <c r="AR75" s="37" t="n">
        <v>0.065</v>
      </c>
      <c r="AS75" s="37" t="n">
        <v>0.06</v>
      </c>
    </row>
    <row r="76">
      <c r="C76" s="8" t="inlineStr">
        <is>
          <t>Cash Content Spend / Amortization (x) (driver; guide ~1.1x FY26)</t>
        </is>
      </c>
      <c r="G76" s="41">
        <f>IFERROR(-G154/G156,"")</f>
        <v/>
      </c>
      <c r="H76" s="41">
        <f>IFERROR(-H154/H156,"")</f>
        <v/>
      </c>
      <c r="I76" s="41">
        <f>IFERROR(-I154/I156,"")</f>
        <v/>
      </c>
      <c r="J76" s="41">
        <f>IFERROR(-J154/J156,"")</f>
        <v/>
      </c>
      <c r="K76" s="41">
        <f>IFERROR(-K154/K156,"")</f>
        <v/>
      </c>
      <c r="L76" s="41">
        <f>IFERROR(-L154/L156,"")</f>
        <v/>
      </c>
      <c r="M76" s="41">
        <f>IFERROR(-M154/M156,"")</f>
        <v/>
      </c>
      <c r="N76" s="41">
        <f>IFERROR(-N154/N156,"")</f>
        <v/>
      </c>
      <c r="O76" s="41">
        <f>IFERROR(-O154/O156,"")</f>
        <v/>
      </c>
      <c r="P76" s="41">
        <f>IFERROR(-P154/P156,"")</f>
        <v/>
      </c>
      <c r="Q76" s="41">
        <f>IFERROR(-Q154/Q156,"")</f>
        <v/>
      </c>
      <c r="R76" s="41">
        <f>IFERROR(-R154/R156,"")</f>
        <v/>
      </c>
      <c r="S76" s="41">
        <f>IFERROR(-S154/S156,"")</f>
        <v/>
      </c>
      <c r="T76" s="41">
        <f>IFERROR(-T154/T156,"")</f>
        <v/>
      </c>
      <c r="U76" s="41">
        <f>IFERROR(-U154/U156,"")</f>
        <v/>
      </c>
      <c r="V76" s="41">
        <f>IFERROR(-V154/V156,"")</f>
        <v/>
      </c>
      <c r="W76" s="41">
        <f>IFERROR(-W154/W156,"")</f>
        <v/>
      </c>
      <c r="X76" s="41">
        <f>IFERROR(-X154/X156,"")</f>
        <v/>
      </c>
      <c r="Y76" s="41">
        <f>IFERROR(-Y154/Y156,"")</f>
        <v/>
      </c>
      <c r="Z76" s="41">
        <f>IFERROR(-Z154/Z156,"")</f>
        <v/>
      </c>
      <c r="AA76" s="41">
        <f>IFERROR(-AA154/AA156,"")</f>
        <v/>
      </c>
      <c r="AB76" s="47" t="n">
        <v>1.1</v>
      </c>
      <c r="AC76" s="47" t="n">
        <v>1.1</v>
      </c>
      <c r="AD76" s="47" t="n">
        <v>1.1</v>
      </c>
      <c r="AE76" s="47" t="n">
        <v>1.1</v>
      </c>
      <c r="AF76" s="47" t="n">
        <v>1.1</v>
      </c>
      <c r="AG76" s="47" t="n">
        <v>1.1</v>
      </c>
      <c r="AH76" s="47" t="n">
        <v>1.1</v>
      </c>
      <c r="AJ76" s="41">
        <f>IFERROR(-AJ154/AJ156,"")</f>
        <v/>
      </c>
      <c r="AK76" s="41">
        <f>IFERROR(-AK154/AK156,"")</f>
        <v/>
      </c>
      <c r="AL76" s="41">
        <f>IFERROR(-AL154/AL156,"")</f>
        <v/>
      </c>
      <c r="AM76" s="41">
        <f>IFERROR(-AM154/AM156,"")</f>
        <v/>
      </c>
      <c r="AN76" s="41">
        <f>IFERROR(-AN154/AN156,"")</f>
        <v/>
      </c>
      <c r="AO76" s="41">
        <f>IFERROR(-AO154/AO156,"")</f>
        <v/>
      </c>
      <c r="AP76" s="41">
        <f>IFERROR(-AP154/AP156,"")</f>
        <v/>
      </c>
      <c r="AQ76" s="47" t="n">
        <v>1.1</v>
      </c>
      <c r="AR76" s="47" t="n">
        <v>1.08</v>
      </c>
      <c r="AS76" s="47" t="n">
        <v>1.05</v>
      </c>
    </row>
    <row r="77">
      <c r="D77" s="3" t="inlineStr">
        <is>
          <t>INFO: Paid memberships (disclosure sunset after Q4'24 at 301.6M total; "&gt;325M" crossed during Q4'25 per letter prose) — drivers above are region-rate based</t>
        </is>
      </c>
    </row>
    <row r="78"/>
    <row r="79"/>
    <row r="80">
      <c r="B80" s="15" t="inlineStr">
        <is>
          <t>Balance Sheet</t>
        </is>
      </c>
      <c r="C80" s="15" t="n"/>
      <c r="D80" s="15" t="n"/>
      <c r="E80" s="15" t="n"/>
      <c r="F80" s="15" t="n"/>
      <c r="G80" s="15" t="n"/>
      <c r="H80" s="15" t="n"/>
      <c r="I80" s="15" t="n"/>
      <c r="J80" s="15" t="n"/>
      <c r="K80" s="15" t="n"/>
      <c r="L80" s="15" t="n"/>
      <c r="M80" s="15" t="n"/>
      <c r="N80" s="15" t="n"/>
      <c r="O80" s="15" t="n"/>
      <c r="P80" s="15" t="n"/>
      <c r="Q80" s="15" t="n"/>
      <c r="R80" s="15" t="n"/>
      <c r="S80" s="15" t="n"/>
      <c r="T80" s="15" t="n"/>
      <c r="U80" s="15" t="n"/>
      <c r="V80" s="15" t="n"/>
      <c r="W80" s="15" t="n"/>
      <c r="X80" s="15" t="n"/>
      <c r="Y80" s="15" t="n"/>
      <c r="Z80" s="15" t="n"/>
      <c r="AA80" s="15" t="n"/>
      <c r="AB80" s="15" t="n"/>
      <c r="AC80" s="15" t="n"/>
      <c r="AD80" s="15" t="n"/>
      <c r="AE80" s="15" t="n"/>
      <c r="AF80" s="15" t="n"/>
      <c r="AG80" s="15" t="n"/>
      <c r="AH80" s="15" t="n"/>
      <c r="AJ80" s="15" t="n"/>
      <c r="AK80" s="15" t="n"/>
      <c r="AL80" s="15" t="n"/>
      <c r="AM80" s="15" t="n"/>
      <c r="AN80" s="15" t="n"/>
      <c r="AO80" s="15" t="n"/>
      <c r="AP80" s="15" t="n"/>
      <c r="AQ80" s="15" t="n"/>
      <c r="AR80" s="15" t="n"/>
      <c r="AS80" s="15" t="n"/>
    </row>
    <row r="81"/>
    <row r="82">
      <c r="C82" s="8" t="inlineStr">
        <is>
          <t>Cash and Cash Equivalents</t>
        </is>
      </c>
      <c r="G82" s="25" t="n">
        <v>8403.705</v>
      </c>
      <c r="H82" s="25" t="n">
        <v>7777.53</v>
      </c>
      <c r="I82" s="25" t="n">
        <v>7526.681</v>
      </c>
      <c r="J82" s="25" t="n">
        <v>6027.804</v>
      </c>
      <c r="K82" s="25" t="n">
        <v>6008.946</v>
      </c>
      <c r="L82" s="25" t="n">
        <v>5819.449</v>
      </c>
      <c r="M82" s="25" t="n">
        <v>6113.733</v>
      </c>
      <c r="N82" s="25" t="n">
        <v>5147.176</v>
      </c>
      <c r="O82" s="25" t="n">
        <v>6714.594</v>
      </c>
      <c r="P82" s="25" t="n">
        <v>7662.788</v>
      </c>
      <c r="Q82" s="25" t="n">
        <v>7353.245</v>
      </c>
      <c r="R82" s="25" t="n">
        <v>7116.913</v>
      </c>
      <c r="S82" s="25" t="n">
        <v>7024.766</v>
      </c>
      <c r="T82" s="25" t="n">
        <v>6624.939</v>
      </c>
      <c r="U82" s="25" t="n">
        <v>7457.025</v>
      </c>
      <c r="V82" s="25" t="n">
        <v>7804.733</v>
      </c>
      <c r="W82" s="25" t="n">
        <v>7199.848</v>
      </c>
      <c r="X82" s="25" t="n">
        <v>8177.405</v>
      </c>
      <c r="Y82" s="25" t="n">
        <v>9287.287</v>
      </c>
      <c r="Z82" s="25" t="n">
        <v>9033.681</v>
      </c>
      <c r="AA82" s="25" t="n">
        <v>12259.772</v>
      </c>
      <c r="AB82" s="26">
        <f>AB193-AB195</f>
        <v/>
      </c>
      <c r="AC82" s="26">
        <f>AC193-AC195</f>
        <v/>
      </c>
      <c r="AD82" s="26">
        <f>AD193-AD195</f>
        <v/>
      </c>
      <c r="AE82" s="26">
        <f>AE193-AE195</f>
        <v/>
      </c>
      <c r="AF82" s="26">
        <f>AF193-AF195</f>
        <v/>
      </c>
      <c r="AG82" s="26">
        <f>AG193-AG195</f>
        <v/>
      </c>
      <c r="AH82" s="26">
        <f>AH193-AH195</f>
        <v/>
      </c>
      <c r="AJ82" s="25" t="n">
        <v>6027.804</v>
      </c>
      <c r="AK82" s="25" t="n">
        <v>5147.176</v>
      </c>
      <c r="AL82" s="25" t="n">
        <v>7116.913</v>
      </c>
      <c r="AM82" s="25" t="n">
        <v>7804.733</v>
      </c>
      <c r="AN82" s="25" t="n">
        <v>9033.681</v>
      </c>
      <c r="AO82" s="26">
        <f>AD82</f>
        <v/>
      </c>
      <c r="AP82" s="26">
        <f>AH82</f>
        <v/>
      </c>
      <c r="AQ82" s="26">
        <f>AQ193-AQ195</f>
        <v/>
      </c>
      <c r="AR82" s="26">
        <f>AR193-AR195</f>
        <v/>
      </c>
      <c r="AS82" s="26">
        <f>AS193-AS195</f>
        <v/>
      </c>
    </row>
    <row r="83">
      <c r="C83" s="8" t="inlineStr">
        <is>
          <t>Short-term Investments (program began H2'22)</t>
        </is>
      </c>
      <c r="G83" s="27" t="n">
        <v>0</v>
      </c>
      <c r="H83" s="27" t="n">
        <v>0</v>
      </c>
      <c r="I83" s="27" t="n">
        <v>0</v>
      </c>
      <c r="J83" s="27" t="n">
        <v>0</v>
      </c>
      <c r="K83" s="27" t="n">
        <v>0</v>
      </c>
      <c r="L83" s="27" t="n">
        <v>0</v>
      </c>
      <c r="M83" s="27" t="n">
        <v>0</v>
      </c>
      <c r="N83" s="27" t="n">
        <v>911.276</v>
      </c>
      <c r="O83" s="27" t="n">
        <v>1112.91</v>
      </c>
      <c r="P83" s="27" t="n">
        <v>914.201</v>
      </c>
      <c r="Q83" s="27" t="n">
        <v>514.201</v>
      </c>
      <c r="R83" s="27" t="n">
        <v>20.973</v>
      </c>
      <c r="S83" s="27" t="n">
        <v>20.973</v>
      </c>
      <c r="T83" s="27" t="n">
        <v>30.973</v>
      </c>
      <c r="U83" s="27" t="n">
        <v>1766.902</v>
      </c>
      <c r="V83" s="27" t="n">
        <v>1779.006</v>
      </c>
      <c r="W83" s="27" t="n">
        <v>1171.142</v>
      </c>
      <c r="X83" s="27" t="n">
        <v>213.115</v>
      </c>
      <c r="Y83" s="27" t="n">
        <v>37.105</v>
      </c>
      <c r="Z83" s="27" t="n">
        <v>28.678</v>
      </c>
      <c r="AA83" s="27" t="n">
        <v>28.678</v>
      </c>
      <c r="AB83" s="28">
        <f>AA83</f>
        <v/>
      </c>
      <c r="AC83" s="28">
        <f>AB83</f>
        <v/>
      </c>
      <c r="AD83" s="28">
        <f>AC83</f>
        <v/>
      </c>
      <c r="AE83" s="28">
        <f>AD83</f>
        <v/>
      </c>
      <c r="AF83" s="28">
        <f>AE83</f>
        <v/>
      </c>
      <c r="AG83" s="28">
        <f>AF83</f>
        <v/>
      </c>
      <c r="AH83" s="28">
        <f>AG83</f>
        <v/>
      </c>
      <c r="AJ83" s="27" t="n">
        <v>0</v>
      </c>
      <c r="AK83" s="27" t="n">
        <v>911.276</v>
      </c>
      <c r="AL83" s="27" t="n">
        <v>20.973</v>
      </c>
      <c r="AM83" s="27" t="n">
        <v>1779.006</v>
      </c>
      <c r="AN83" s="27" t="n">
        <v>28.678</v>
      </c>
      <c r="AO83" s="28">
        <f>AD83</f>
        <v/>
      </c>
      <c r="AP83" s="28">
        <f>AH83</f>
        <v/>
      </c>
      <c r="AQ83" s="28">
        <f>AP83</f>
        <v/>
      </c>
      <c r="AR83" s="28">
        <f>AQ83</f>
        <v/>
      </c>
      <c r="AS83" s="28">
        <f>AR83</f>
        <v/>
      </c>
    </row>
    <row r="84">
      <c r="C84" s="8" t="inlineStr">
        <is>
          <t>Other Current Assets</t>
        </is>
      </c>
      <c r="G84" s="27" t="n">
        <v>1703.803</v>
      </c>
      <c r="H84" s="27" t="n">
        <v>1826.746</v>
      </c>
      <c r="I84" s="27" t="n">
        <v>1889.106</v>
      </c>
      <c r="J84" s="27" t="n">
        <v>2042.021</v>
      </c>
      <c r="K84" s="27" t="n">
        <v>2089.069</v>
      </c>
      <c r="L84" s="27" t="n">
        <v>2021.329</v>
      </c>
      <c r="M84" s="27" t="n">
        <v>2703.17</v>
      </c>
      <c r="N84" s="27" t="n">
        <v>3208.021</v>
      </c>
      <c r="O84" s="27" t="n">
        <v>2655.119</v>
      </c>
      <c r="P84" s="27" t="n">
        <v>2929.347</v>
      </c>
      <c r="Q84" s="27" t="n">
        <v>2912.028</v>
      </c>
      <c r="R84" s="27" t="n">
        <v>2780.247</v>
      </c>
      <c r="S84" s="27" t="n">
        <v>2875.574</v>
      </c>
      <c r="T84" s="27" t="n">
        <v>2959.641</v>
      </c>
      <c r="U84" s="27" t="n">
        <v>2905.172</v>
      </c>
      <c r="V84" s="27" t="n">
        <v>3516.64</v>
      </c>
      <c r="W84" s="27" t="n">
        <v>3326.642</v>
      </c>
      <c r="X84" s="27" t="n">
        <v>3602.586</v>
      </c>
      <c r="Y84" s="27" t="n">
        <v>3638.543</v>
      </c>
      <c r="Z84" s="27" t="n">
        <v>3957.832</v>
      </c>
      <c r="AA84" s="27" t="n">
        <v>4782.532</v>
      </c>
      <c r="AB84" s="28">
        <f>AB15*AB140</f>
        <v/>
      </c>
      <c r="AC84" s="28">
        <f>AC15*AC140</f>
        <v/>
      </c>
      <c r="AD84" s="28">
        <f>AD15*AD140</f>
        <v/>
      </c>
      <c r="AE84" s="28">
        <f>AE15*AE140</f>
        <v/>
      </c>
      <c r="AF84" s="28">
        <f>AF15*AF140</f>
        <v/>
      </c>
      <c r="AG84" s="28">
        <f>AG15*AG140</f>
        <v/>
      </c>
      <c r="AH84" s="28">
        <f>AH15*AH140</f>
        <v/>
      </c>
      <c r="AJ84" s="27" t="n">
        <v>2042.021</v>
      </c>
      <c r="AK84" s="27" t="n">
        <v>3208.021</v>
      </c>
      <c r="AL84" s="27" t="n">
        <v>2780.247</v>
      </c>
      <c r="AM84" s="27" t="n">
        <v>3516.64</v>
      </c>
      <c r="AN84" s="27" t="n">
        <v>3957.832</v>
      </c>
      <c r="AO84" s="28">
        <f>AD84</f>
        <v/>
      </c>
      <c r="AP84" s="28">
        <f>AH84</f>
        <v/>
      </c>
      <c r="AQ84" s="28">
        <f>(AQ15/4)*AQ140</f>
        <v/>
      </c>
      <c r="AR84" s="28">
        <f>(AR15/4)*AR140</f>
        <v/>
      </c>
      <c r="AS84" s="28">
        <f>(AS15/4)*AS140</f>
        <v/>
      </c>
    </row>
    <row r="85">
      <c r="B85" s="6" t="inlineStr">
        <is>
          <t>Total Current Assets</t>
        </is>
      </c>
      <c r="G85" s="29">
        <f>G82+G83+G84</f>
        <v/>
      </c>
      <c r="H85" s="29">
        <f>H82+H83+H84</f>
        <v/>
      </c>
      <c r="I85" s="29">
        <f>I82+I83+I84</f>
        <v/>
      </c>
      <c r="J85" s="29">
        <f>J82+J83+J84</f>
        <v/>
      </c>
      <c r="K85" s="29">
        <f>K82+K83+K84</f>
        <v/>
      </c>
      <c r="L85" s="29">
        <f>L82+L83+L84</f>
        <v/>
      </c>
      <c r="M85" s="29">
        <f>M82+M83+M84</f>
        <v/>
      </c>
      <c r="N85" s="29">
        <f>N82+N83+N84</f>
        <v/>
      </c>
      <c r="O85" s="29">
        <f>O82+O83+O84</f>
        <v/>
      </c>
      <c r="P85" s="29">
        <f>P82+P83+P84</f>
        <v/>
      </c>
      <c r="Q85" s="29">
        <f>Q82+Q83+Q84</f>
        <v/>
      </c>
      <c r="R85" s="29">
        <f>R82+R83+R84</f>
        <v/>
      </c>
      <c r="S85" s="29">
        <f>S82+S83+S84</f>
        <v/>
      </c>
      <c r="T85" s="29">
        <f>T82+T83+T84</f>
        <v/>
      </c>
      <c r="U85" s="29">
        <f>U82+U83+U84</f>
        <v/>
      </c>
      <c r="V85" s="29">
        <f>V82+V83+V84</f>
        <v/>
      </c>
      <c r="W85" s="29">
        <f>W82+W83+W84</f>
        <v/>
      </c>
      <c r="X85" s="29">
        <f>X82+X83+X84</f>
        <v/>
      </c>
      <c r="Y85" s="29">
        <f>Y82+Y83+Y84</f>
        <v/>
      </c>
      <c r="Z85" s="29">
        <f>Z82+Z83+Z84</f>
        <v/>
      </c>
      <c r="AA85" s="29">
        <f>AA82+AA83+AA84</f>
        <v/>
      </c>
      <c r="AB85" s="29">
        <f>AB82+AB83+AB84</f>
        <v/>
      </c>
      <c r="AC85" s="29">
        <f>AC82+AC83+AC84</f>
        <v/>
      </c>
      <c r="AD85" s="29">
        <f>AD82+AD83+AD84</f>
        <v/>
      </c>
      <c r="AE85" s="29">
        <f>AE82+AE83+AE84</f>
        <v/>
      </c>
      <c r="AF85" s="29">
        <f>AF82+AF83+AF84</f>
        <v/>
      </c>
      <c r="AG85" s="29">
        <f>AG82+AG83+AG84</f>
        <v/>
      </c>
      <c r="AH85" s="29">
        <f>AH82+AH83+AH84</f>
        <v/>
      </c>
      <c r="AJ85" s="29">
        <f>AJ82+AJ83+AJ84</f>
        <v/>
      </c>
      <c r="AK85" s="29">
        <f>AK82+AK83+AK84</f>
        <v/>
      </c>
      <c r="AL85" s="29">
        <f>AL82+AL83+AL84</f>
        <v/>
      </c>
      <c r="AM85" s="29">
        <f>AM82+AM83+AM84</f>
        <v/>
      </c>
      <c r="AN85" s="29">
        <f>AN82+AN83+AN84</f>
        <v/>
      </c>
      <c r="AO85" s="30">
        <f>AD85</f>
        <v/>
      </c>
      <c r="AP85" s="30">
        <f>AH85</f>
        <v/>
      </c>
      <c r="AQ85" s="29">
        <f>AQ82+AQ83+AQ84</f>
        <v/>
      </c>
      <c r="AR85" s="29">
        <f>AR82+AR83+AR84</f>
        <v/>
      </c>
      <c r="AS85" s="29">
        <f>AS82+AS83+AS84</f>
        <v/>
      </c>
    </row>
    <row r="86">
      <c r="D86" s="3" t="inlineStr">
        <is>
          <t>Recon: Total CA</t>
        </is>
      </c>
      <c r="G86" s="31">
        <f>IF(_reported!G13="","",G85-_reported!G13)</f>
        <v/>
      </c>
      <c r="H86" s="31">
        <f>IF(_reported!H13="","",H85-_reported!H13)</f>
        <v/>
      </c>
      <c r="I86" s="31">
        <f>IF(_reported!I13="","",I85-_reported!I13)</f>
        <v/>
      </c>
      <c r="J86" s="31">
        <f>IF(_reported!J13="","",J85-_reported!J13)</f>
        <v/>
      </c>
      <c r="K86" s="31">
        <f>IF(_reported!K13="","",K85-_reported!K13)</f>
        <v/>
      </c>
      <c r="L86" s="31">
        <f>IF(_reported!L13="","",L85-_reported!L13)</f>
        <v/>
      </c>
      <c r="M86" s="31">
        <f>IF(_reported!M13="","",M85-_reported!M13)</f>
        <v/>
      </c>
      <c r="N86" s="31">
        <f>IF(_reported!N13="","",N85-_reported!N13)</f>
        <v/>
      </c>
      <c r="O86" s="31">
        <f>IF(_reported!O13="","",O85-_reported!O13)</f>
        <v/>
      </c>
      <c r="P86" s="31">
        <f>IF(_reported!P13="","",P85-_reported!P13)</f>
        <v/>
      </c>
      <c r="Q86" s="31">
        <f>IF(_reported!Q13="","",Q85-_reported!Q13)</f>
        <v/>
      </c>
      <c r="R86" s="31">
        <f>IF(_reported!R13="","",R85-_reported!R13)</f>
        <v/>
      </c>
      <c r="S86" s="31">
        <f>IF(_reported!S13="","",S85-_reported!S13)</f>
        <v/>
      </c>
      <c r="T86" s="31">
        <f>IF(_reported!T13="","",T85-_reported!T13)</f>
        <v/>
      </c>
      <c r="U86" s="31">
        <f>IF(_reported!U13="","",U85-_reported!U13)</f>
        <v/>
      </c>
      <c r="V86" s="31">
        <f>IF(_reported!V13="","",V85-_reported!V13)</f>
        <v/>
      </c>
      <c r="W86" s="31">
        <f>IF(_reported!W13="","",W85-_reported!W13)</f>
        <v/>
      </c>
      <c r="X86" s="31">
        <f>IF(_reported!X13="","",X85-_reported!X13)</f>
        <v/>
      </c>
      <c r="Y86" s="31">
        <f>IF(_reported!Y13="","",Y85-_reported!Y13)</f>
        <v/>
      </c>
      <c r="Z86" s="31">
        <f>IF(_reported!Z13="","",Z85-_reported!Z13)</f>
        <v/>
      </c>
      <c r="AA86" s="31">
        <f>IF(_reported!AA13="","",AA85-_reported!AA13)</f>
        <v/>
      </c>
      <c r="AJ86" s="31">
        <f>IF(_reported!AJ13="","",AJ85-_reported!AJ13)</f>
        <v/>
      </c>
      <c r="AK86" s="31">
        <f>IF(_reported!AK13="","",AK85-_reported!AK13)</f>
        <v/>
      </c>
      <c r="AL86" s="31">
        <f>IF(_reported!AL13="","",AL85-_reported!AL13)</f>
        <v/>
      </c>
      <c r="AM86" s="31">
        <f>IF(_reported!AM13="","",AM85-_reported!AM13)</f>
        <v/>
      </c>
      <c r="AN86" s="31">
        <f>IF(_reported!AN13="","",AN85-_reported!AN13)</f>
        <v/>
      </c>
    </row>
    <row r="87"/>
    <row r="88">
      <c r="C88" s="8" t="inlineStr">
        <is>
          <t>Content Assets, Net</t>
        </is>
      </c>
      <c r="G88" s="25" t="n">
        <v>26043.991</v>
      </c>
      <c r="H88" s="25" t="n">
        <v>27291.64</v>
      </c>
      <c r="I88" s="25" t="n">
        <v>28974.045</v>
      </c>
      <c r="J88" s="25" t="n">
        <v>30919.539</v>
      </c>
      <c r="K88" s="25" t="n">
        <v>31191.92</v>
      </c>
      <c r="L88" s="25" t="n">
        <v>32533.199</v>
      </c>
      <c r="M88" s="25" t="n">
        <v>32777.34</v>
      </c>
      <c r="N88" s="25" t="n">
        <v>32736.713</v>
      </c>
      <c r="O88" s="25" t="n">
        <v>32349.184</v>
      </c>
      <c r="P88" s="25" t="n">
        <v>32520.774</v>
      </c>
      <c r="Q88" s="25" t="n">
        <v>31749.861</v>
      </c>
      <c r="R88" s="25" t="n">
        <v>31658.056</v>
      </c>
      <c r="S88" s="25" t="n">
        <v>31662.1</v>
      </c>
      <c r="T88" s="25" t="n">
        <v>31927.355</v>
      </c>
      <c r="U88" s="25" t="n">
        <v>32175.382</v>
      </c>
      <c r="V88" s="25" t="n">
        <v>32452.462</v>
      </c>
      <c r="W88" s="25" t="n">
        <v>32040.839</v>
      </c>
      <c r="X88" s="25" t="n">
        <v>32089.394</v>
      </c>
      <c r="Y88" s="25" t="n">
        <v>32639.879</v>
      </c>
      <c r="Z88" s="25" t="n">
        <v>32778.392</v>
      </c>
      <c r="AA88" s="25" t="n">
        <v>33376.295</v>
      </c>
      <c r="AB88" s="26">
        <f>AA88-AB154-AB156</f>
        <v/>
      </c>
      <c r="AC88" s="26">
        <f>AB88-AC154-AC156</f>
        <v/>
      </c>
      <c r="AD88" s="26">
        <f>AC88-AD154-AD156</f>
        <v/>
      </c>
      <c r="AE88" s="26">
        <f>AD88-AE154-AE156</f>
        <v/>
      </c>
      <c r="AF88" s="26">
        <f>AE88-AF154-AF156</f>
        <v/>
      </c>
      <c r="AG88" s="26">
        <f>AF88-AG154-AG156</f>
        <v/>
      </c>
      <c r="AH88" s="26">
        <f>AG88-AH154-AH156</f>
        <v/>
      </c>
      <c r="AJ88" s="25" t="n">
        <v>30919.539</v>
      </c>
      <c r="AK88" s="25" t="n">
        <v>32736.713</v>
      </c>
      <c r="AL88" s="25" t="n">
        <v>31658.056</v>
      </c>
      <c r="AM88" s="25" t="n">
        <v>32452.462</v>
      </c>
      <c r="AN88" s="25" t="n">
        <v>32778.392</v>
      </c>
      <c r="AO88" s="26">
        <f>AD88</f>
        <v/>
      </c>
      <c r="AP88" s="26">
        <f>AH88</f>
        <v/>
      </c>
      <c r="AQ88" s="26">
        <f>AP88-AQ154-AQ156</f>
        <v/>
      </c>
      <c r="AR88" s="26">
        <f>AQ88-AR154-AR156</f>
        <v/>
      </c>
      <c r="AS88" s="26">
        <f>AR88-AS154-AS156</f>
        <v/>
      </c>
    </row>
    <row r="89">
      <c r="C89" s="8" t="inlineStr">
        <is>
          <t>Property and Equipment, Net</t>
        </is>
      </c>
      <c r="G89" s="27" t="n">
        <v>1015.419</v>
      </c>
      <c r="H89" s="27" t="n">
        <v>1107.437</v>
      </c>
      <c r="I89" s="27" t="n">
        <v>1220.114</v>
      </c>
      <c r="J89" s="27" t="n">
        <v>1323.453</v>
      </c>
      <c r="K89" s="27" t="n">
        <v>1383.763</v>
      </c>
      <c r="L89" s="27" t="n">
        <v>1361.92</v>
      </c>
      <c r="M89" s="27" t="n">
        <v>1372.754</v>
      </c>
      <c r="N89" s="27" t="n">
        <v>1398.257</v>
      </c>
      <c r="O89" s="27" t="n">
        <v>1413.094</v>
      </c>
      <c r="P89" s="27" t="n">
        <v>1471.968</v>
      </c>
      <c r="Q89" s="27" t="n">
        <v>1498.391</v>
      </c>
      <c r="R89" s="27" t="n">
        <v>1491.444</v>
      </c>
      <c r="S89" s="27" t="n">
        <v>1501.168</v>
      </c>
      <c r="T89" s="27" t="n">
        <v>1510.958</v>
      </c>
      <c r="U89" s="27" t="n">
        <v>1568.212</v>
      </c>
      <c r="V89" s="27" t="n">
        <v>1593.756</v>
      </c>
      <c r="W89" s="27" t="n">
        <v>1644.346</v>
      </c>
      <c r="X89" s="27" t="n">
        <v>1743.566</v>
      </c>
      <c r="Y89" s="27" t="n">
        <v>1837.889</v>
      </c>
      <c r="Z89" s="27" t="n">
        <v>2004.35</v>
      </c>
      <c r="AA89" s="27" t="n">
        <v>2147.829</v>
      </c>
      <c r="AB89" s="28">
        <f>AA89-AB170-AA89*AB145</f>
        <v/>
      </c>
      <c r="AC89" s="28">
        <f>AB89-AC170-AB89*AC145</f>
        <v/>
      </c>
      <c r="AD89" s="28">
        <f>AC89-AD170-AC89*AD145</f>
        <v/>
      </c>
      <c r="AE89" s="28">
        <f>AD89-AE170-AD89*AE145</f>
        <v/>
      </c>
      <c r="AF89" s="28">
        <f>AE89-AF170-AE89*AF145</f>
        <v/>
      </c>
      <c r="AG89" s="28">
        <f>AF89-AG170-AF89*AG145</f>
        <v/>
      </c>
      <c r="AH89" s="28">
        <f>AG89-AH170-AG89*AH145</f>
        <v/>
      </c>
      <c r="AJ89" s="27" t="n">
        <v>1323.453</v>
      </c>
      <c r="AK89" s="27" t="n">
        <v>1398.257</v>
      </c>
      <c r="AL89" s="27" t="n">
        <v>1491.444</v>
      </c>
      <c r="AM89" s="27" t="n">
        <v>1593.756</v>
      </c>
      <c r="AN89" s="27" t="n">
        <v>2004.35</v>
      </c>
      <c r="AO89" s="28">
        <f>AD89</f>
        <v/>
      </c>
      <c r="AP89" s="28">
        <f>AH89</f>
        <v/>
      </c>
      <c r="AQ89" s="28">
        <f>AP89-AQ170-AP89*AQ145</f>
        <v/>
      </c>
      <c r="AR89" s="28">
        <f>AQ89-AR170-AQ89*AR145</f>
        <v/>
      </c>
      <c r="AS89" s="28">
        <f>AR89-AS170-AR89*AS145</f>
        <v/>
      </c>
    </row>
    <row r="90">
      <c r="C90" s="8" t="inlineStr">
        <is>
          <t>Other Non-current Assets</t>
        </is>
      </c>
      <c r="G90" s="27" t="n">
        <v>2956.096</v>
      </c>
      <c r="H90" s="27" t="n">
        <v>2967.616</v>
      </c>
      <c r="I90" s="27" t="n">
        <v>3129.911</v>
      </c>
      <c r="J90" s="27" t="n">
        <v>4271.846</v>
      </c>
      <c r="K90" s="27" t="n">
        <v>4657.206</v>
      </c>
      <c r="L90" s="27" t="n">
        <v>4615.038</v>
      </c>
      <c r="M90" s="27" t="n">
        <v>4595.19</v>
      </c>
      <c r="N90" s="27" t="n">
        <v>5193.325</v>
      </c>
      <c r="O90" s="27" t="n">
        <v>5245.444</v>
      </c>
      <c r="P90" s="27" t="n">
        <v>5318.395</v>
      </c>
      <c r="Q90" s="27" t="n">
        <v>5474.06</v>
      </c>
      <c r="R90" s="27" t="n">
        <v>5664.359</v>
      </c>
      <c r="S90" s="27" t="n">
        <v>5743.14</v>
      </c>
      <c r="T90" s="27" t="n">
        <v>6045.029</v>
      </c>
      <c r="U90" s="27" t="n">
        <v>6409.151</v>
      </c>
      <c r="V90" s="27" t="n">
        <v>6483.777</v>
      </c>
      <c r="W90" s="27" t="n">
        <v>6704.827</v>
      </c>
      <c r="X90" s="27" t="n">
        <v>7273.598</v>
      </c>
      <c r="Y90" s="27" t="n">
        <v>7494.132</v>
      </c>
      <c r="Z90" s="27" t="n">
        <v>7794.06</v>
      </c>
      <c r="AA90" s="27" t="n">
        <v>8420.808000000001</v>
      </c>
      <c r="AB90" s="28">
        <f>AA90</f>
        <v/>
      </c>
      <c r="AC90" s="28">
        <f>AB90</f>
        <v/>
      </c>
      <c r="AD90" s="28">
        <f>AC90</f>
        <v/>
      </c>
      <c r="AE90" s="28">
        <f>AD90</f>
        <v/>
      </c>
      <c r="AF90" s="28">
        <f>AE90</f>
        <v/>
      </c>
      <c r="AG90" s="28">
        <f>AF90</f>
        <v/>
      </c>
      <c r="AH90" s="28">
        <f>AG90</f>
        <v/>
      </c>
      <c r="AJ90" s="27" t="n">
        <v>4271.846</v>
      </c>
      <c r="AK90" s="27" t="n">
        <v>5193.325</v>
      </c>
      <c r="AL90" s="27" t="n">
        <v>5664.359</v>
      </c>
      <c r="AM90" s="27" t="n">
        <v>6483.777</v>
      </c>
      <c r="AN90" s="27" t="n">
        <v>7794.06</v>
      </c>
      <c r="AO90" s="28">
        <f>AD90</f>
        <v/>
      </c>
      <c r="AP90" s="28">
        <f>AH90</f>
        <v/>
      </c>
      <c r="AQ90" s="28">
        <f>AP90</f>
        <v/>
      </c>
      <c r="AR90" s="28">
        <f>AQ90</f>
        <v/>
      </c>
      <c r="AS90" s="28">
        <f>AR90</f>
        <v/>
      </c>
    </row>
    <row r="91">
      <c r="B91" s="6" t="inlineStr">
        <is>
          <t>Total Assets</t>
        </is>
      </c>
      <c r="G91" s="29">
        <f>G85+G88+G89+G90</f>
        <v/>
      </c>
      <c r="H91" s="29">
        <f>H85+H88+H89+H90</f>
        <v/>
      </c>
      <c r="I91" s="29">
        <f>I85+I88+I89+I90</f>
        <v/>
      </c>
      <c r="J91" s="29">
        <f>J85+J88+J89+J90</f>
        <v/>
      </c>
      <c r="K91" s="29">
        <f>K85+K88+K89+K90</f>
        <v/>
      </c>
      <c r="L91" s="29">
        <f>L85+L88+L89+L90</f>
        <v/>
      </c>
      <c r="M91" s="29">
        <f>M85+M88+M89+M90</f>
        <v/>
      </c>
      <c r="N91" s="29">
        <f>N85+N88+N89+N90</f>
        <v/>
      </c>
      <c r="O91" s="29">
        <f>O85+O88+O89+O90</f>
        <v/>
      </c>
      <c r="P91" s="29">
        <f>P85+P88+P89+P90</f>
        <v/>
      </c>
      <c r="Q91" s="29">
        <f>Q85+Q88+Q89+Q90</f>
        <v/>
      </c>
      <c r="R91" s="29">
        <f>R85+R88+R89+R90</f>
        <v/>
      </c>
      <c r="S91" s="29">
        <f>S85+S88+S89+S90</f>
        <v/>
      </c>
      <c r="T91" s="29">
        <f>T85+T88+T89+T90</f>
        <v/>
      </c>
      <c r="U91" s="29">
        <f>U85+U88+U89+U90</f>
        <v/>
      </c>
      <c r="V91" s="29">
        <f>V85+V88+V89+V90</f>
        <v/>
      </c>
      <c r="W91" s="29">
        <f>W85+W88+W89+W90</f>
        <v/>
      </c>
      <c r="X91" s="29">
        <f>X85+X88+X89+X90</f>
        <v/>
      </c>
      <c r="Y91" s="29">
        <f>Y85+Y88+Y89+Y90</f>
        <v/>
      </c>
      <c r="Z91" s="29">
        <f>Z85+Z88+Z89+Z90</f>
        <v/>
      </c>
      <c r="AA91" s="29">
        <f>AA85+AA88+AA89+AA90</f>
        <v/>
      </c>
      <c r="AB91" s="29">
        <f>AB85+AB88+AB89+AB90</f>
        <v/>
      </c>
      <c r="AC91" s="29">
        <f>AC85+AC88+AC89+AC90</f>
        <v/>
      </c>
      <c r="AD91" s="29">
        <f>AD85+AD88+AD89+AD90</f>
        <v/>
      </c>
      <c r="AE91" s="29">
        <f>AE85+AE88+AE89+AE90</f>
        <v/>
      </c>
      <c r="AF91" s="29">
        <f>AF85+AF88+AF89+AF90</f>
        <v/>
      </c>
      <c r="AG91" s="29">
        <f>AG85+AG88+AG89+AG90</f>
        <v/>
      </c>
      <c r="AH91" s="29">
        <f>AH85+AH88+AH89+AH90</f>
        <v/>
      </c>
      <c r="AJ91" s="29">
        <f>AJ85+AJ88+AJ89+AJ90</f>
        <v/>
      </c>
      <c r="AK91" s="29">
        <f>AK85+AK88+AK89+AK90</f>
        <v/>
      </c>
      <c r="AL91" s="29">
        <f>AL85+AL88+AL89+AL90</f>
        <v/>
      </c>
      <c r="AM91" s="29">
        <f>AM85+AM88+AM89+AM90</f>
        <v/>
      </c>
      <c r="AN91" s="29">
        <f>AN85+AN88+AN89+AN90</f>
        <v/>
      </c>
      <c r="AO91" s="30">
        <f>AD91</f>
        <v/>
      </c>
      <c r="AP91" s="30">
        <f>AH91</f>
        <v/>
      </c>
      <c r="AQ91" s="29">
        <f>AQ85+AQ88+AQ89+AQ90</f>
        <v/>
      </c>
      <c r="AR91" s="29">
        <f>AR85+AR88+AR89+AR90</f>
        <v/>
      </c>
      <c r="AS91" s="29">
        <f>AS85+AS88+AS89+AS90</f>
        <v/>
      </c>
    </row>
    <row r="92">
      <c r="D92" s="3" t="inlineStr">
        <is>
          <t>Recon: Total Assets</t>
        </is>
      </c>
      <c r="G92" s="31">
        <f>IF(_reported!G14="","",G91-_reported!G14)</f>
        <v/>
      </c>
      <c r="H92" s="31">
        <f>IF(_reported!H14="","",H91-_reported!H14)</f>
        <v/>
      </c>
      <c r="I92" s="31">
        <f>IF(_reported!I14="","",I91-_reported!I14)</f>
        <v/>
      </c>
      <c r="J92" s="31">
        <f>IF(_reported!J14="","",J91-_reported!J14)</f>
        <v/>
      </c>
      <c r="K92" s="31">
        <f>IF(_reported!K14="","",K91-_reported!K14)</f>
        <v/>
      </c>
      <c r="L92" s="31">
        <f>IF(_reported!L14="","",L91-_reported!L14)</f>
        <v/>
      </c>
      <c r="M92" s="31">
        <f>IF(_reported!M14="","",M91-_reported!M14)</f>
        <v/>
      </c>
      <c r="N92" s="31">
        <f>IF(_reported!N14="","",N91-_reported!N14)</f>
        <v/>
      </c>
      <c r="O92" s="31">
        <f>IF(_reported!O14="","",O91-_reported!O14)</f>
        <v/>
      </c>
      <c r="P92" s="31">
        <f>IF(_reported!P14="","",P91-_reported!P14)</f>
        <v/>
      </c>
      <c r="Q92" s="31">
        <f>IF(_reported!Q14="","",Q91-_reported!Q14)</f>
        <v/>
      </c>
      <c r="R92" s="31">
        <f>IF(_reported!R14="","",R91-_reported!R14)</f>
        <v/>
      </c>
      <c r="S92" s="31">
        <f>IF(_reported!S14="","",S91-_reported!S14)</f>
        <v/>
      </c>
      <c r="T92" s="31">
        <f>IF(_reported!T14="","",T91-_reported!T14)</f>
        <v/>
      </c>
      <c r="U92" s="31">
        <f>IF(_reported!U14="","",U91-_reported!U14)</f>
        <v/>
      </c>
      <c r="V92" s="31">
        <f>IF(_reported!V14="","",V91-_reported!V14)</f>
        <v/>
      </c>
      <c r="W92" s="31">
        <f>IF(_reported!W14="","",W91-_reported!W14)</f>
        <v/>
      </c>
      <c r="X92" s="31">
        <f>IF(_reported!X14="","",X91-_reported!X14)</f>
        <v/>
      </c>
      <c r="Y92" s="31">
        <f>IF(_reported!Y14="","",Y91-_reported!Y14)</f>
        <v/>
      </c>
      <c r="Z92" s="31">
        <f>IF(_reported!Z14="","",Z91-_reported!Z14)</f>
        <v/>
      </c>
      <c r="AA92" s="31">
        <f>IF(_reported!AA14="","",AA91-_reported!AA14)</f>
        <v/>
      </c>
      <c r="AJ92" s="31">
        <f>IF(_reported!AJ14="","",AJ91-_reported!AJ14)</f>
        <v/>
      </c>
      <c r="AK92" s="31">
        <f>IF(_reported!AK14="","",AK91-_reported!AK14)</f>
        <v/>
      </c>
      <c r="AL92" s="31">
        <f>IF(_reported!AL14="","",AL91-_reported!AL14)</f>
        <v/>
      </c>
      <c r="AM92" s="31">
        <f>IF(_reported!AM14="","",AM91-_reported!AM14)</f>
        <v/>
      </c>
      <c r="AN92" s="31">
        <f>IF(_reported!AN14="","",AN91-_reported!AN14)</f>
        <v/>
      </c>
    </row>
    <row r="93"/>
    <row r="94">
      <c r="C94" s="8" t="inlineStr">
        <is>
          <t>Current Content Liabilities</t>
        </is>
      </c>
      <c r="G94" s="25" t="n">
        <v>4297.957</v>
      </c>
      <c r="H94" s="25" t="n">
        <v>4197.874</v>
      </c>
      <c r="I94" s="25" t="n">
        <v>4110.962</v>
      </c>
      <c r="J94" s="25" t="n">
        <v>4292.967</v>
      </c>
      <c r="K94" s="25" t="n">
        <v>4066.289</v>
      </c>
      <c r="L94" s="25" t="n">
        <v>4174.966</v>
      </c>
      <c r="M94" s="25" t="n">
        <v>4225.89</v>
      </c>
      <c r="N94" s="25" t="n">
        <v>4480.15</v>
      </c>
      <c r="O94" s="25" t="n">
        <v>4344.58</v>
      </c>
      <c r="P94" s="25" t="n">
        <v>4440.412</v>
      </c>
      <c r="Q94" s="25" t="n">
        <v>4259.582</v>
      </c>
      <c r="R94" s="25" t="n">
        <v>4466.47</v>
      </c>
      <c r="S94" s="25" t="n">
        <v>4436.021</v>
      </c>
      <c r="T94" s="25" t="n">
        <v>4391.437</v>
      </c>
      <c r="U94" s="25" t="n">
        <v>4489.971</v>
      </c>
      <c r="V94" s="25" t="n">
        <v>4393.681</v>
      </c>
      <c r="W94" s="25" t="n">
        <v>4128.905</v>
      </c>
      <c r="X94" s="25" t="n">
        <v>4091.77</v>
      </c>
      <c r="Y94" s="25" t="n">
        <v>4102.64</v>
      </c>
      <c r="Z94" s="25" t="n">
        <v>4084.854</v>
      </c>
      <c r="AA94" s="25" t="n">
        <v>4052.278</v>
      </c>
      <c r="AB94" s="26">
        <f>AB88*AB147</f>
        <v/>
      </c>
      <c r="AC94" s="26">
        <f>AC88*AC147</f>
        <v/>
      </c>
      <c r="AD94" s="26">
        <f>AD88*AD147</f>
        <v/>
      </c>
      <c r="AE94" s="26">
        <f>AE88*AE147</f>
        <v/>
      </c>
      <c r="AF94" s="26">
        <f>AF88*AF147</f>
        <v/>
      </c>
      <c r="AG94" s="26">
        <f>AG88*AG147</f>
        <v/>
      </c>
      <c r="AH94" s="26">
        <f>AH88*AH147</f>
        <v/>
      </c>
      <c r="AJ94" s="25" t="n">
        <v>4292.967</v>
      </c>
      <c r="AK94" s="25" t="n">
        <v>4480.15</v>
      </c>
      <c r="AL94" s="25" t="n">
        <v>4466.47</v>
      </c>
      <c r="AM94" s="25" t="n">
        <v>4393.681</v>
      </c>
      <c r="AN94" s="25" t="n">
        <v>4084.854</v>
      </c>
      <c r="AO94" s="26">
        <f>AD94</f>
        <v/>
      </c>
      <c r="AP94" s="26">
        <f>AH94</f>
        <v/>
      </c>
      <c r="AQ94" s="26">
        <f>AQ88*AQ147</f>
        <v/>
      </c>
      <c r="AR94" s="26">
        <f>AR88*AR147</f>
        <v/>
      </c>
      <c r="AS94" s="26">
        <f>AS88*AS147</f>
        <v/>
      </c>
    </row>
    <row r="95">
      <c r="C95" s="8" t="inlineStr">
        <is>
          <t>Accounts Payable</t>
        </is>
      </c>
      <c r="G95" s="27" t="n">
        <v>532.942</v>
      </c>
      <c r="H95" s="27" t="n">
        <v>622.931</v>
      </c>
      <c r="I95" s="27" t="n">
        <v>643.059</v>
      </c>
      <c r="J95" s="27" t="n">
        <v>837.4829999999999</v>
      </c>
      <c r="K95" s="27" t="n">
        <v>617.202</v>
      </c>
      <c r="L95" s="27" t="n">
        <v>504.278</v>
      </c>
      <c r="M95" s="27" t="n">
        <v>560.1559999999999</v>
      </c>
      <c r="N95" s="27" t="n">
        <v>671.513</v>
      </c>
      <c r="O95" s="27" t="n">
        <v>591.987</v>
      </c>
      <c r="P95" s="27" t="n">
        <v>615.374</v>
      </c>
      <c r="Q95" s="27" t="n">
        <v>534.429</v>
      </c>
      <c r="R95" s="27" t="n">
        <v>747.412</v>
      </c>
      <c r="S95" s="27" t="n">
        <v>607.348</v>
      </c>
      <c r="T95" s="27" t="n">
        <v>598.557</v>
      </c>
      <c r="U95" s="27" t="n">
        <v>641.953</v>
      </c>
      <c r="V95" s="27" t="n">
        <v>899.909</v>
      </c>
      <c r="W95" s="27" t="n">
        <v>614.489</v>
      </c>
      <c r="X95" s="27" t="n">
        <v>632.718</v>
      </c>
      <c r="Y95" s="27" t="n">
        <v>793.2329999999999</v>
      </c>
      <c r="Z95" s="27" t="n">
        <v>900.612</v>
      </c>
      <c r="AA95" s="27" t="n">
        <v>894.681</v>
      </c>
      <c r="AB95" s="28">
        <f>AB15*AB141</f>
        <v/>
      </c>
      <c r="AC95" s="28">
        <f>AC15*AC141</f>
        <v/>
      </c>
      <c r="AD95" s="28">
        <f>AD15*AD141</f>
        <v/>
      </c>
      <c r="AE95" s="28">
        <f>AE15*AE141</f>
        <v/>
      </c>
      <c r="AF95" s="28">
        <f>AF15*AF141</f>
        <v/>
      </c>
      <c r="AG95" s="28">
        <f>AG15*AG141</f>
        <v/>
      </c>
      <c r="AH95" s="28">
        <f>AH15*AH141</f>
        <v/>
      </c>
      <c r="AJ95" s="27" t="n">
        <v>837.4829999999999</v>
      </c>
      <c r="AK95" s="27" t="n">
        <v>671.513</v>
      </c>
      <c r="AL95" s="27" t="n">
        <v>747.412</v>
      </c>
      <c r="AM95" s="27" t="n">
        <v>899.909</v>
      </c>
      <c r="AN95" s="27" t="n">
        <v>900.612</v>
      </c>
      <c r="AO95" s="28">
        <f>AD95</f>
        <v/>
      </c>
      <c r="AP95" s="28">
        <f>AH95</f>
        <v/>
      </c>
      <c r="AQ95" s="28">
        <f>(AQ15/4)*AQ141</f>
        <v/>
      </c>
      <c r="AR95" s="28">
        <f>(AR15/4)*AR141</f>
        <v/>
      </c>
      <c r="AS95" s="28">
        <f>(AS15/4)*AS141</f>
        <v/>
      </c>
    </row>
    <row r="96">
      <c r="C96" s="8" t="inlineStr">
        <is>
          <t>Accrued Expenses and Other Liabilities</t>
        </is>
      </c>
      <c r="G96" s="27" t="n">
        <v>1291.812</v>
      </c>
      <c r="H96" s="27" t="n">
        <v>1125.591</v>
      </c>
      <c r="I96" s="27" t="n">
        <v>1413.12</v>
      </c>
      <c r="J96" s="27" t="n">
        <v>1449.351</v>
      </c>
      <c r="K96" s="27" t="n">
        <v>1817.117</v>
      </c>
      <c r="L96" s="27" t="n">
        <v>1596.035</v>
      </c>
      <c r="M96" s="27" t="n">
        <v>1803.555</v>
      </c>
      <c r="N96" s="27" t="n">
        <v>1514.65</v>
      </c>
      <c r="O96" s="27" t="n">
        <v>1718.069</v>
      </c>
      <c r="P96" s="27" t="n">
        <v>1908.714</v>
      </c>
      <c r="Q96" s="27" t="n">
        <v>1838.908</v>
      </c>
      <c r="R96" s="27" t="n">
        <v>1803.96</v>
      </c>
      <c r="S96" s="27" t="n">
        <v>1977.428</v>
      </c>
      <c r="T96" s="27" t="n">
        <v>1876.244</v>
      </c>
      <c r="U96" s="27" t="n">
        <v>2241.758</v>
      </c>
      <c r="V96" s="27" t="n">
        <v>2156.544</v>
      </c>
      <c r="W96" s="27" t="n">
        <v>2359.518</v>
      </c>
      <c r="X96" s="27" t="n">
        <v>2489.486</v>
      </c>
      <c r="Y96" s="27" t="n">
        <v>3111.311</v>
      </c>
      <c r="Z96" s="27" t="n">
        <v>3220.869</v>
      </c>
      <c r="AA96" s="27" t="n">
        <v>4441.986</v>
      </c>
      <c r="AB96" s="28">
        <f>AB15*AB142</f>
        <v/>
      </c>
      <c r="AC96" s="28">
        <f>AC15*AC142</f>
        <v/>
      </c>
      <c r="AD96" s="28">
        <f>AD15*AD142</f>
        <v/>
      </c>
      <c r="AE96" s="28">
        <f>AE15*AE142</f>
        <v/>
      </c>
      <c r="AF96" s="28">
        <f>AF15*AF142</f>
        <v/>
      </c>
      <c r="AG96" s="28">
        <f>AG15*AG142</f>
        <v/>
      </c>
      <c r="AH96" s="28">
        <f>AH15*AH142</f>
        <v/>
      </c>
      <c r="AJ96" s="27" t="n">
        <v>1449.351</v>
      </c>
      <c r="AK96" s="27" t="n">
        <v>1514.65</v>
      </c>
      <c r="AL96" s="27" t="n">
        <v>1803.96</v>
      </c>
      <c r="AM96" s="27" t="n">
        <v>2156.544</v>
      </c>
      <c r="AN96" s="27" t="n">
        <v>3220.869</v>
      </c>
      <c r="AO96" s="28">
        <f>AD96</f>
        <v/>
      </c>
      <c r="AP96" s="28">
        <f>AH96</f>
        <v/>
      </c>
      <c r="AQ96" s="28">
        <f>(AQ15/4)*AQ142</f>
        <v/>
      </c>
      <c r="AR96" s="28">
        <f>(AR15/4)*AR142</f>
        <v/>
      </c>
      <c r="AS96" s="28">
        <f>(AS15/4)*AS142</f>
        <v/>
      </c>
    </row>
    <row r="97">
      <c r="C97" s="8" t="inlineStr">
        <is>
          <t>Deferred Revenue</t>
        </is>
      </c>
      <c r="G97" s="27" t="n">
        <v>1140.271</v>
      </c>
      <c r="H97" s="27" t="n">
        <v>1187.364</v>
      </c>
      <c r="I97" s="27" t="n">
        <v>1182.632</v>
      </c>
      <c r="J97" s="27" t="n">
        <v>1209.342</v>
      </c>
      <c r="K97" s="27" t="n">
        <v>1239.048</v>
      </c>
      <c r="L97" s="27" t="n">
        <v>1224.743</v>
      </c>
      <c r="M97" s="27" t="n">
        <v>1176.323</v>
      </c>
      <c r="N97" s="27" t="n">
        <v>1264.661</v>
      </c>
      <c r="O97" s="27" t="n">
        <v>1262.271</v>
      </c>
      <c r="P97" s="27" t="n">
        <v>1311.918</v>
      </c>
      <c r="Q97" s="27" t="n">
        <v>1306.185</v>
      </c>
      <c r="R97" s="27" t="n">
        <v>1442.969</v>
      </c>
      <c r="S97" s="27" t="n">
        <v>1469.484</v>
      </c>
      <c r="T97" s="27" t="n">
        <v>1473.72</v>
      </c>
      <c r="U97" s="27" t="n">
        <v>1513.048</v>
      </c>
      <c r="V97" s="27" t="n">
        <v>1520.813</v>
      </c>
      <c r="W97" s="27" t="n">
        <v>1609.726</v>
      </c>
      <c r="X97" s="27" t="n">
        <v>1728.361</v>
      </c>
      <c r="Y97" s="27" t="n">
        <v>1724.675</v>
      </c>
      <c r="Z97" s="27" t="n">
        <v>1775.73</v>
      </c>
      <c r="AA97" s="27" t="n">
        <v>1743.448</v>
      </c>
      <c r="AB97" s="28">
        <f>AB15*AB143</f>
        <v/>
      </c>
      <c r="AC97" s="28">
        <f>AC15*AC143</f>
        <v/>
      </c>
      <c r="AD97" s="28">
        <f>AD15*AD143</f>
        <v/>
      </c>
      <c r="AE97" s="28">
        <f>AE15*AE143</f>
        <v/>
      </c>
      <c r="AF97" s="28">
        <f>AF15*AF143</f>
        <v/>
      </c>
      <c r="AG97" s="28">
        <f>AG15*AG143</f>
        <v/>
      </c>
      <c r="AH97" s="28">
        <f>AH15*AH143</f>
        <v/>
      </c>
      <c r="AJ97" s="27" t="n">
        <v>1209.342</v>
      </c>
      <c r="AK97" s="27" t="n">
        <v>1264.661</v>
      </c>
      <c r="AL97" s="27" t="n">
        <v>1442.969</v>
      </c>
      <c r="AM97" s="27" t="n">
        <v>1520.813</v>
      </c>
      <c r="AN97" s="27" t="n">
        <v>1775.73</v>
      </c>
      <c r="AO97" s="28">
        <f>AD97</f>
        <v/>
      </c>
      <c r="AP97" s="28">
        <f>AH97</f>
        <v/>
      </c>
      <c r="AQ97" s="28">
        <f>(AQ15/4)*AQ143</f>
        <v/>
      </c>
      <c r="AR97" s="28">
        <f>(AR15/4)*AR143</f>
        <v/>
      </c>
      <c r="AS97" s="28">
        <f>(AS15/4)*AS143</f>
        <v/>
      </c>
    </row>
    <row r="98">
      <c r="C98" s="8" t="inlineStr">
        <is>
          <t>Short-term Debt (zero when no maturities &lt;12m)</t>
        </is>
      </c>
      <c r="G98" s="27" t="n">
        <v>698.788</v>
      </c>
      <c r="H98" s="27" t="n">
        <v>699.128</v>
      </c>
      <c r="I98" s="27" t="n">
        <v>699.473</v>
      </c>
      <c r="J98" s="27" t="n">
        <v>699.823</v>
      </c>
      <c r="K98" s="27" t="n">
        <v>0</v>
      </c>
      <c r="L98" s="27" t="n">
        <v>0</v>
      </c>
      <c r="M98" s="27" t="n">
        <v>0</v>
      </c>
      <c r="N98" s="27" t="n">
        <v>0</v>
      </c>
      <c r="O98" s="27" t="n">
        <v>399.163</v>
      </c>
      <c r="P98" s="27" t="n">
        <v>399.387</v>
      </c>
      <c r="Q98" s="27" t="n">
        <v>399.614</v>
      </c>
      <c r="R98" s="27" t="n">
        <v>399.844</v>
      </c>
      <c r="S98" s="27" t="n">
        <v>798.936</v>
      </c>
      <c r="T98" s="27" t="n">
        <v>1800.041</v>
      </c>
      <c r="U98" s="27" t="n">
        <v>1820.396</v>
      </c>
      <c r="V98" s="27" t="n">
        <v>1784.453</v>
      </c>
      <c r="W98" s="27" t="n">
        <v>1005.881</v>
      </c>
      <c r="X98" s="27" t="n">
        <v>0</v>
      </c>
      <c r="Y98" s="27" t="n">
        <v>0</v>
      </c>
      <c r="Z98" s="27" t="n">
        <v>998.865</v>
      </c>
      <c r="AA98" s="27" t="n">
        <v>999.1849999999999</v>
      </c>
      <c r="AB98" s="28">
        <f>AA98</f>
        <v/>
      </c>
      <c r="AC98" s="28">
        <f>AB98</f>
        <v/>
      </c>
      <c r="AD98" s="28">
        <f>AC98</f>
        <v/>
      </c>
      <c r="AE98" s="28">
        <f>AD98</f>
        <v/>
      </c>
      <c r="AF98" s="28">
        <f>AE98</f>
        <v/>
      </c>
      <c r="AG98" s="28">
        <f>AF98</f>
        <v/>
      </c>
      <c r="AH98" s="28">
        <f>AG98</f>
        <v/>
      </c>
      <c r="AJ98" s="27" t="n">
        <v>699.823</v>
      </c>
      <c r="AK98" s="27" t="n">
        <v>0</v>
      </c>
      <c r="AL98" s="27" t="n">
        <v>399.844</v>
      </c>
      <c r="AM98" s="27" t="n">
        <v>1784.453</v>
      </c>
      <c r="AN98" s="27" t="n">
        <v>998.865</v>
      </c>
      <c r="AO98" s="28">
        <f>AD98</f>
        <v/>
      </c>
      <c r="AP98" s="28">
        <f>AH98</f>
        <v/>
      </c>
      <c r="AQ98" s="28">
        <f>AP98</f>
        <v/>
      </c>
      <c r="AR98" s="28">
        <f>AQ98</f>
        <v/>
      </c>
      <c r="AS98" s="28">
        <f>AR98</f>
        <v/>
      </c>
    </row>
    <row r="99">
      <c r="B99" s="6" t="inlineStr">
        <is>
          <t>Total Current Liabilities</t>
        </is>
      </c>
      <c r="G99" s="29">
        <f>G94+G95+G96+G97+G98</f>
        <v/>
      </c>
      <c r="H99" s="29">
        <f>H94+H95+H96+H97+H98</f>
        <v/>
      </c>
      <c r="I99" s="29">
        <f>I94+I95+I96+I97+I98</f>
        <v/>
      </c>
      <c r="J99" s="29">
        <f>J94+J95+J96+J97+J98</f>
        <v/>
      </c>
      <c r="K99" s="29">
        <f>K94+K95+K96+K97+K98</f>
        <v/>
      </c>
      <c r="L99" s="29">
        <f>L94+L95+L96+L97+L98</f>
        <v/>
      </c>
      <c r="M99" s="29">
        <f>M94+M95+M96+M97+M98</f>
        <v/>
      </c>
      <c r="N99" s="29">
        <f>N94+N95+N96+N97+N98</f>
        <v/>
      </c>
      <c r="O99" s="29">
        <f>O94+O95+O96+O97+O98</f>
        <v/>
      </c>
      <c r="P99" s="29">
        <f>P94+P95+P96+P97+P98</f>
        <v/>
      </c>
      <c r="Q99" s="29">
        <f>Q94+Q95+Q96+Q97+Q98</f>
        <v/>
      </c>
      <c r="R99" s="29">
        <f>R94+R95+R96+R97+R98</f>
        <v/>
      </c>
      <c r="S99" s="29">
        <f>S94+S95+S96+S97+S98</f>
        <v/>
      </c>
      <c r="T99" s="29">
        <f>T94+T95+T96+T97+T98</f>
        <v/>
      </c>
      <c r="U99" s="29">
        <f>U94+U95+U96+U97+U98</f>
        <v/>
      </c>
      <c r="V99" s="29">
        <f>V94+V95+V96+V97+V98</f>
        <v/>
      </c>
      <c r="W99" s="29">
        <f>W94+W95+W96+W97+W98</f>
        <v/>
      </c>
      <c r="X99" s="29">
        <f>X94+X95+X96+X97+X98</f>
        <v/>
      </c>
      <c r="Y99" s="29">
        <f>Y94+Y95+Y96+Y97+Y98</f>
        <v/>
      </c>
      <c r="Z99" s="29">
        <f>Z94+Z95+Z96+Z97+Z98</f>
        <v/>
      </c>
      <c r="AA99" s="29">
        <f>AA94+AA95+AA96+AA97+AA98</f>
        <v/>
      </c>
      <c r="AB99" s="29">
        <f>AB94+AB95+AB96+AB97+AB98</f>
        <v/>
      </c>
      <c r="AC99" s="29">
        <f>AC94+AC95+AC96+AC97+AC98</f>
        <v/>
      </c>
      <c r="AD99" s="29">
        <f>AD94+AD95+AD96+AD97+AD98</f>
        <v/>
      </c>
      <c r="AE99" s="29">
        <f>AE94+AE95+AE96+AE97+AE98</f>
        <v/>
      </c>
      <c r="AF99" s="29">
        <f>AF94+AF95+AF96+AF97+AF98</f>
        <v/>
      </c>
      <c r="AG99" s="29">
        <f>AG94+AG95+AG96+AG97+AG98</f>
        <v/>
      </c>
      <c r="AH99" s="29">
        <f>AH94+AH95+AH96+AH97+AH98</f>
        <v/>
      </c>
      <c r="AJ99" s="29">
        <f>AJ94+AJ95+AJ96+AJ97+AJ98</f>
        <v/>
      </c>
      <c r="AK99" s="29">
        <f>AK94+AK95+AK96+AK97+AK98</f>
        <v/>
      </c>
      <c r="AL99" s="29">
        <f>AL94+AL95+AL96+AL97+AL98</f>
        <v/>
      </c>
      <c r="AM99" s="29">
        <f>AM94+AM95+AM96+AM97+AM98</f>
        <v/>
      </c>
      <c r="AN99" s="29">
        <f>AN94+AN95+AN96+AN97+AN98</f>
        <v/>
      </c>
      <c r="AO99" s="30">
        <f>AD99</f>
        <v/>
      </c>
      <c r="AP99" s="30">
        <f>AH99</f>
        <v/>
      </c>
      <c r="AQ99" s="29">
        <f>AQ94+AQ95+AQ96+AQ97+AQ98</f>
        <v/>
      </c>
      <c r="AR99" s="29">
        <f>AR94+AR95+AR96+AR97+AR98</f>
        <v/>
      </c>
      <c r="AS99" s="29">
        <f>AS94+AS95+AS96+AS97+AS98</f>
        <v/>
      </c>
    </row>
    <row r="100">
      <c r="D100" s="3" t="inlineStr">
        <is>
          <t>Recon: Total CL</t>
        </is>
      </c>
      <c r="G100" s="31">
        <f>IF(_reported!G15="","",G99-_reported!G15)</f>
        <v/>
      </c>
      <c r="H100" s="31">
        <f>IF(_reported!H15="","",H99-_reported!H15)</f>
        <v/>
      </c>
      <c r="I100" s="31">
        <f>IF(_reported!I15="","",I99-_reported!I15)</f>
        <v/>
      </c>
      <c r="J100" s="31">
        <f>IF(_reported!J15="","",J99-_reported!J15)</f>
        <v/>
      </c>
      <c r="K100" s="31">
        <f>IF(_reported!K15="","",K99-_reported!K15)</f>
        <v/>
      </c>
      <c r="L100" s="31">
        <f>IF(_reported!L15="","",L99-_reported!L15)</f>
        <v/>
      </c>
      <c r="M100" s="31">
        <f>IF(_reported!M15="","",M99-_reported!M15)</f>
        <v/>
      </c>
      <c r="N100" s="31">
        <f>IF(_reported!N15="","",N99-_reported!N15)</f>
        <v/>
      </c>
      <c r="O100" s="31">
        <f>IF(_reported!O15="","",O99-_reported!O15)</f>
        <v/>
      </c>
      <c r="P100" s="31">
        <f>IF(_reported!P15="","",P99-_reported!P15)</f>
        <v/>
      </c>
      <c r="Q100" s="31">
        <f>IF(_reported!Q15="","",Q99-_reported!Q15)</f>
        <v/>
      </c>
      <c r="R100" s="31">
        <f>IF(_reported!R15="","",R99-_reported!R15)</f>
        <v/>
      </c>
      <c r="S100" s="31">
        <f>IF(_reported!S15="","",S99-_reported!S15)</f>
        <v/>
      </c>
      <c r="T100" s="31">
        <f>IF(_reported!T15="","",T99-_reported!T15)</f>
        <v/>
      </c>
      <c r="U100" s="31">
        <f>IF(_reported!U15="","",U99-_reported!U15)</f>
        <v/>
      </c>
      <c r="V100" s="31">
        <f>IF(_reported!V15="","",V99-_reported!V15)</f>
        <v/>
      </c>
      <c r="W100" s="31">
        <f>IF(_reported!W15="","",W99-_reported!W15)</f>
        <v/>
      </c>
      <c r="X100" s="31">
        <f>IF(_reported!X15="","",X99-_reported!X15)</f>
        <v/>
      </c>
      <c r="Y100" s="31">
        <f>IF(_reported!Y15="","",Y99-_reported!Y15)</f>
        <v/>
      </c>
      <c r="Z100" s="31">
        <f>IF(_reported!Z15="","",Z99-_reported!Z15)</f>
        <v/>
      </c>
      <c r="AA100" s="31">
        <f>IF(_reported!AA15="","",AA99-_reported!AA15)</f>
        <v/>
      </c>
      <c r="AJ100" s="31">
        <f>IF(_reported!AJ15="","",AJ99-_reported!AJ15)</f>
        <v/>
      </c>
      <c r="AK100" s="31">
        <f>IF(_reported!AK15="","",AK99-_reported!AK15)</f>
        <v/>
      </c>
      <c r="AL100" s="31">
        <f>IF(_reported!AL15="","",AL99-_reported!AL15)</f>
        <v/>
      </c>
      <c r="AM100" s="31">
        <f>IF(_reported!AM15="","",AM99-_reported!AM15)</f>
        <v/>
      </c>
      <c r="AN100" s="31">
        <f>IF(_reported!AN15="","",AN99-_reported!AN15)</f>
        <v/>
      </c>
    </row>
    <row r="101"/>
    <row r="102">
      <c r="C102" s="8" t="inlineStr">
        <is>
          <t>Non-current Content Liabilities</t>
        </is>
      </c>
      <c r="G102" s="25" t="n">
        <v>2465.626</v>
      </c>
      <c r="H102" s="25" t="n">
        <v>2265.286</v>
      </c>
      <c r="I102" s="25" t="n">
        <v>2301.026</v>
      </c>
      <c r="J102" s="25" t="n">
        <v>3094.213</v>
      </c>
      <c r="K102" s="25" t="n">
        <v>2945.221</v>
      </c>
      <c r="L102" s="25" t="n">
        <v>2989.961</v>
      </c>
      <c r="M102" s="25" t="n">
        <v>2955.368</v>
      </c>
      <c r="N102" s="25" t="n">
        <v>3081.277</v>
      </c>
      <c r="O102" s="25" t="n">
        <v>2908.029</v>
      </c>
      <c r="P102" s="25" t="n">
        <v>2849.387</v>
      </c>
      <c r="Q102" s="25" t="n">
        <v>2668.472</v>
      </c>
      <c r="R102" s="25" t="n">
        <v>2578.173</v>
      </c>
      <c r="S102" s="25" t="n">
        <v>2370.692</v>
      </c>
      <c r="T102" s="25" t="n">
        <v>2028.782</v>
      </c>
      <c r="U102" s="25" t="n">
        <v>1918.089</v>
      </c>
      <c r="V102" s="25" t="n">
        <v>1780.806</v>
      </c>
      <c r="W102" s="25" t="n">
        <v>1696.662</v>
      </c>
      <c r="X102" s="25" t="n">
        <v>1606.404</v>
      </c>
      <c r="Y102" s="25" t="n">
        <v>1591.973</v>
      </c>
      <c r="Z102" s="25" t="n">
        <v>1579.476</v>
      </c>
      <c r="AA102" s="25" t="n">
        <v>1626.498</v>
      </c>
      <c r="AB102" s="26">
        <f>AB88*AB148</f>
        <v/>
      </c>
      <c r="AC102" s="26">
        <f>AC88*AC148</f>
        <v/>
      </c>
      <c r="AD102" s="26">
        <f>AD88*AD148</f>
        <v/>
      </c>
      <c r="AE102" s="26">
        <f>AE88*AE148</f>
        <v/>
      </c>
      <c r="AF102" s="26">
        <f>AF88*AF148</f>
        <v/>
      </c>
      <c r="AG102" s="26">
        <f>AG88*AG148</f>
        <v/>
      </c>
      <c r="AH102" s="26">
        <f>AH88*AH148</f>
        <v/>
      </c>
      <c r="AJ102" s="25" t="n">
        <v>3094.213</v>
      </c>
      <c r="AK102" s="25" t="n">
        <v>3081.277</v>
      </c>
      <c r="AL102" s="25" t="n">
        <v>2578.173</v>
      </c>
      <c r="AM102" s="25" t="n">
        <v>1780.806</v>
      </c>
      <c r="AN102" s="25" t="n">
        <v>1579.476</v>
      </c>
      <c r="AO102" s="26">
        <f>AD102</f>
        <v/>
      </c>
      <c r="AP102" s="26">
        <f>AH102</f>
        <v/>
      </c>
      <c r="AQ102" s="26">
        <f>AQ88*AQ148</f>
        <v/>
      </c>
      <c r="AR102" s="26">
        <f>AR88*AR148</f>
        <v/>
      </c>
      <c r="AS102" s="26">
        <f>AS88*AS148</f>
        <v/>
      </c>
    </row>
    <row r="103">
      <c r="C103" s="8" t="inlineStr">
        <is>
          <t>Long-term Debt</t>
        </is>
      </c>
      <c r="G103" s="27" t="n">
        <v>14860.552</v>
      </c>
      <c r="H103" s="27" t="n">
        <v>14926.889</v>
      </c>
      <c r="I103" s="27" t="n">
        <v>14793.691</v>
      </c>
      <c r="J103" s="27" t="n">
        <v>14693.072</v>
      </c>
      <c r="K103" s="27" t="n">
        <v>14534.561</v>
      </c>
      <c r="L103" s="27" t="n">
        <v>14233.303</v>
      </c>
      <c r="M103" s="27" t="n">
        <v>13888.117</v>
      </c>
      <c r="N103" s="27" t="n">
        <v>14353.076</v>
      </c>
      <c r="O103" s="27" t="n">
        <v>14037.965</v>
      </c>
      <c r="P103" s="27" t="n">
        <v>14070.151</v>
      </c>
      <c r="Q103" s="27" t="n">
        <v>13900.754</v>
      </c>
      <c r="R103" s="27" t="n">
        <v>14143.417</v>
      </c>
      <c r="S103" s="27" t="n">
        <v>13217.038</v>
      </c>
      <c r="T103" s="27" t="n">
        <v>12180.024</v>
      </c>
      <c r="U103" s="27" t="n">
        <v>14160.932</v>
      </c>
      <c r="V103" s="27" t="n">
        <v>13798.351</v>
      </c>
      <c r="W103" s="27" t="n">
        <v>14011.037</v>
      </c>
      <c r="X103" s="27" t="n">
        <v>14453.206</v>
      </c>
      <c r="Y103" s="27" t="n">
        <v>14463.02</v>
      </c>
      <c r="Z103" s="27" t="n">
        <v>13463.971</v>
      </c>
      <c r="AA103" s="27" t="n">
        <v>13361.331</v>
      </c>
      <c r="AB103" s="28">
        <f>AA103</f>
        <v/>
      </c>
      <c r="AC103" s="28">
        <f>AB103</f>
        <v/>
      </c>
      <c r="AD103" s="28">
        <f>AC103</f>
        <v/>
      </c>
      <c r="AE103" s="28">
        <f>AD103</f>
        <v/>
      </c>
      <c r="AF103" s="28">
        <f>AE103</f>
        <v/>
      </c>
      <c r="AG103" s="28">
        <f>AF103</f>
        <v/>
      </c>
      <c r="AH103" s="28">
        <f>AG103</f>
        <v/>
      </c>
      <c r="AJ103" s="27" t="n">
        <v>14693.072</v>
      </c>
      <c r="AK103" s="27" t="n">
        <v>14353.076</v>
      </c>
      <c r="AL103" s="27" t="n">
        <v>14143.417</v>
      </c>
      <c r="AM103" s="27" t="n">
        <v>13798.351</v>
      </c>
      <c r="AN103" s="27" t="n">
        <v>13463.971</v>
      </c>
      <c r="AO103" s="28">
        <f>AD103</f>
        <v/>
      </c>
      <c r="AP103" s="28">
        <f>AH103</f>
        <v/>
      </c>
      <c r="AQ103" s="28">
        <f>AP103</f>
        <v/>
      </c>
      <c r="AR103" s="28">
        <f>AQ103</f>
        <v/>
      </c>
      <c r="AS103" s="28">
        <f>AR103</f>
        <v/>
      </c>
    </row>
    <row r="104">
      <c r="C104" s="8" t="inlineStr">
        <is>
          <t>Other Non-current Liabilities</t>
        </is>
      </c>
      <c r="G104" s="27" t="n">
        <v>1950.986</v>
      </c>
      <c r="H104" s="27" t="n">
        <v>2082.035</v>
      </c>
      <c r="I104" s="27" t="n">
        <v>2281.277</v>
      </c>
      <c r="J104" s="27" t="n">
        <v>2459.164</v>
      </c>
      <c r="K104" s="27" t="n">
        <v>2567.427</v>
      </c>
      <c r="L104" s="27" t="n">
        <v>2551.675</v>
      </c>
      <c r="M104" s="27" t="n">
        <v>2424.637</v>
      </c>
      <c r="N104" s="27" t="n">
        <v>2452.04</v>
      </c>
      <c r="O104" s="27" t="n">
        <v>2400.085</v>
      </c>
      <c r="P104" s="27" t="n">
        <v>2389.915</v>
      </c>
      <c r="Q104" s="27" t="n">
        <v>2486.215</v>
      </c>
      <c r="R104" s="27" t="n">
        <v>2561.434</v>
      </c>
      <c r="S104" s="27" t="n">
        <v>2585.364</v>
      </c>
      <c r="T104" s="27" t="n">
        <v>2637.397</v>
      </c>
      <c r="U104" s="27" t="n">
        <v>2774.961</v>
      </c>
      <c r="V104" s="27" t="n">
        <v>2552.25</v>
      </c>
      <c r="W104" s="27" t="n">
        <v>2633.353</v>
      </c>
      <c r="X104" s="27" t="n">
        <v>3145.82</v>
      </c>
      <c r="Y104" s="27" t="n">
        <v>3193.948</v>
      </c>
      <c r="Z104" s="27" t="n">
        <v>2957.128</v>
      </c>
      <c r="AA104" s="27" t="n">
        <v>2770.108</v>
      </c>
      <c r="AB104" s="28">
        <f>AA104</f>
        <v/>
      </c>
      <c r="AC104" s="28">
        <f>AB104</f>
        <v/>
      </c>
      <c r="AD104" s="28">
        <f>AC104</f>
        <v/>
      </c>
      <c r="AE104" s="28">
        <f>AD104</f>
        <v/>
      </c>
      <c r="AF104" s="28">
        <f>AE104</f>
        <v/>
      </c>
      <c r="AG104" s="28">
        <f>AF104</f>
        <v/>
      </c>
      <c r="AH104" s="28">
        <f>AG104</f>
        <v/>
      </c>
      <c r="AJ104" s="27" t="n">
        <v>2459.164</v>
      </c>
      <c r="AK104" s="27" t="n">
        <v>2452.04</v>
      </c>
      <c r="AL104" s="27" t="n">
        <v>2561.434</v>
      </c>
      <c r="AM104" s="27" t="n">
        <v>2552.25</v>
      </c>
      <c r="AN104" s="27" t="n">
        <v>2957.128</v>
      </c>
      <c r="AO104" s="28">
        <f>AD104</f>
        <v/>
      </c>
      <c r="AP104" s="28">
        <f>AH104</f>
        <v/>
      </c>
      <c r="AQ104" s="28">
        <f>AP104</f>
        <v/>
      </c>
      <c r="AR104" s="28">
        <f>AQ104</f>
        <v/>
      </c>
      <c r="AS104" s="28">
        <f>AR104</f>
        <v/>
      </c>
    </row>
    <row r="105">
      <c r="B105" s="6" t="inlineStr">
        <is>
          <t>Total Liabilities</t>
        </is>
      </c>
      <c r="G105" s="29">
        <f>G99+G102+G103+G104</f>
        <v/>
      </c>
      <c r="H105" s="29">
        <f>H99+H102+H103+H104</f>
        <v/>
      </c>
      <c r="I105" s="29">
        <f>I99+I102+I103+I104</f>
        <v/>
      </c>
      <c r="J105" s="29">
        <f>J99+J102+J103+J104</f>
        <v/>
      </c>
      <c r="K105" s="29">
        <f>K99+K102+K103+K104</f>
        <v/>
      </c>
      <c r="L105" s="29">
        <f>L99+L102+L103+L104</f>
        <v/>
      </c>
      <c r="M105" s="29">
        <f>M99+M102+M103+M104</f>
        <v/>
      </c>
      <c r="N105" s="29">
        <f>N99+N102+N103+N104</f>
        <v/>
      </c>
      <c r="O105" s="29">
        <f>O99+O102+O103+O104</f>
        <v/>
      </c>
      <c r="P105" s="29">
        <f>P99+P102+P103+P104</f>
        <v/>
      </c>
      <c r="Q105" s="29">
        <f>Q99+Q102+Q103+Q104</f>
        <v/>
      </c>
      <c r="R105" s="29">
        <f>R99+R102+R103+R104</f>
        <v/>
      </c>
      <c r="S105" s="29">
        <f>S99+S102+S103+S104</f>
        <v/>
      </c>
      <c r="T105" s="29">
        <f>T99+T102+T103+T104</f>
        <v/>
      </c>
      <c r="U105" s="29">
        <f>U99+U102+U103+U104</f>
        <v/>
      </c>
      <c r="V105" s="29">
        <f>V99+V102+V103+V104</f>
        <v/>
      </c>
      <c r="W105" s="29">
        <f>W99+W102+W103+W104</f>
        <v/>
      </c>
      <c r="X105" s="29">
        <f>X99+X102+X103+X104</f>
        <v/>
      </c>
      <c r="Y105" s="29">
        <f>Y99+Y102+Y103+Y104</f>
        <v/>
      </c>
      <c r="Z105" s="29">
        <f>Z99+Z102+Z103+Z104</f>
        <v/>
      </c>
      <c r="AA105" s="29">
        <f>AA99+AA102+AA103+AA104</f>
        <v/>
      </c>
      <c r="AB105" s="29">
        <f>AB99+AB102+AB103+AB104</f>
        <v/>
      </c>
      <c r="AC105" s="29">
        <f>AC99+AC102+AC103+AC104</f>
        <v/>
      </c>
      <c r="AD105" s="29">
        <f>AD99+AD102+AD103+AD104</f>
        <v/>
      </c>
      <c r="AE105" s="29">
        <f>AE99+AE102+AE103+AE104</f>
        <v/>
      </c>
      <c r="AF105" s="29">
        <f>AF99+AF102+AF103+AF104</f>
        <v/>
      </c>
      <c r="AG105" s="29">
        <f>AG99+AG102+AG103+AG104</f>
        <v/>
      </c>
      <c r="AH105" s="29">
        <f>AH99+AH102+AH103+AH104</f>
        <v/>
      </c>
      <c r="AJ105" s="29">
        <f>AJ99+AJ102+AJ103+AJ104</f>
        <v/>
      </c>
      <c r="AK105" s="29">
        <f>AK99+AK102+AK103+AK104</f>
        <v/>
      </c>
      <c r="AL105" s="29">
        <f>AL99+AL102+AL103+AL104</f>
        <v/>
      </c>
      <c r="AM105" s="29">
        <f>AM99+AM102+AM103+AM104</f>
        <v/>
      </c>
      <c r="AN105" s="29">
        <f>AN99+AN102+AN103+AN104</f>
        <v/>
      </c>
      <c r="AO105" s="30">
        <f>AD105</f>
        <v/>
      </c>
      <c r="AP105" s="30">
        <f>AH105</f>
        <v/>
      </c>
      <c r="AQ105" s="29">
        <f>AQ99+AQ102+AQ103+AQ104</f>
        <v/>
      </c>
      <c r="AR105" s="29">
        <f>AR99+AR102+AR103+AR104</f>
        <v/>
      </c>
      <c r="AS105" s="29">
        <f>AS99+AS102+AS103+AS104</f>
        <v/>
      </c>
    </row>
    <row r="106">
      <c r="D106" s="3" t="inlineStr">
        <is>
          <t>Recon: Total Liabilities</t>
        </is>
      </c>
      <c r="G106" s="31">
        <f>IF(_reported!G16="","",G105-_reported!G16)</f>
        <v/>
      </c>
      <c r="H106" s="31">
        <f>IF(_reported!H16="","",H105-_reported!H16)</f>
        <v/>
      </c>
      <c r="I106" s="31">
        <f>IF(_reported!I16="","",I105-_reported!I16)</f>
        <v/>
      </c>
      <c r="J106" s="31">
        <f>IF(_reported!J16="","",J105-_reported!J16)</f>
        <v/>
      </c>
      <c r="K106" s="31">
        <f>IF(_reported!K16="","",K105-_reported!K16)</f>
        <v/>
      </c>
      <c r="L106" s="31">
        <f>IF(_reported!L16="","",L105-_reported!L16)</f>
        <v/>
      </c>
      <c r="M106" s="31">
        <f>IF(_reported!M16="","",M105-_reported!M16)</f>
        <v/>
      </c>
      <c r="N106" s="31">
        <f>IF(_reported!N16="","",N105-_reported!N16)</f>
        <v/>
      </c>
      <c r="O106" s="31">
        <f>IF(_reported!O16="","",O105-_reported!O16)</f>
        <v/>
      </c>
      <c r="P106" s="31">
        <f>IF(_reported!P16="","",P105-_reported!P16)</f>
        <v/>
      </c>
      <c r="Q106" s="31">
        <f>IF(_reported!Q16="","",Q105-_reported!Q16)</f>
        <v/>
      </c>
      <c r="R106" s="31">
        <f>IF(_reported!R16="","",R105-_reported!R16)</f>
        <v/>
      </c>
      <c r="S106" s="31">
        <f>IF(_reported!S16="","",S105-_reported!S16)</f>
        <v/>
      </c>
      <c r="T106" s="31">
        <f>IF(_reported!T16="","",T105-_reported!T16)</f>
        <v/>
      </c>
      <c r="U106" s="31">
        <f>IF(_reported!U16="","",U105-_reported!U16)</f>
        <v/>
      </c>
      <c r="V106" s="31">
        <f>IF(_reported!V16="","",V105-_reported!V16)</f>
        <v/>
      </c>
      <c r="W106" s="31">
        <f>IF(_reported!W16="","",W105-_reported!W16)</f>
        <v/>
      </c>
      <c r="X106" s="31">
        <f>IF(_reported!X16="","",X105-_reported!X16)</f>
        <v/>
      </c>
      <c r="Y106" s="31">
        <f>IF(_reported!Y16="","",Y105-_reported!Y16)</f>
        <v/>
      </c>
      <c r="Z106" s="31">
        <f>IF(_reported!Z16="","",Z105-_reported!Z16)</f>
        <v/>
      </c>
      <c r="AA106" s="31">
        <f>IF(_reported!AA16="","",AA105-_reported!AA16)</f>
        <v/>
      </c>
      <c r="AJ106" s="31">
        <f>IF(_reported!AJ16="","",AJ105-_reported!AJ16)</f>
        <v/>
      </c>
      <c r="AK106" s="31">
        <f>IF(_reported!AK16="","",AK105-_reported!AK16)</f>
        <v/>
      </c>
      <c r="AL106" s="31">
        <f>IF(_reported!AL16="","",AL105-_reported!AL16)</f>
        <v/>
      </c>
      <c r="AM106" s="31">
        <f>IF(_reported!AM16="","",AM105-_reported!AM16)</f>
        <v/>
      </c>
      <c r="AN106" s="31">
        <f>IF(_reported!AN16="","",AN105-_reported!AN16)</f>
        <v/>
      </c>
    </row>
    <row r="107"/>
    <row r="108">
      <c r="C108" s="8" t="inlineStr">
        <is>
          <t>Common Stock (incl. Additional Paid-in Capital)</t>
        </is>
      </c>
      <c r="G108" s="25" t="n">
        <v>3600.084</v>
      </c>
      <c r="H108" s="25" t="n">
        <v>3721.246</v>
      </c>
      <c r="I108" s="25" t="n">
        <v>3852.531</v>
      </c>
      <c r="J108" s="25" t="n">
        <v>4024.561</v>
      </c>
      <c r="K108" s="25" t="n">
        <v>4155.58</v>
      </c>
      <c r="L108" s="25" t="n">
        <v>4316.87</v>
      </c>
      <c r="M108" s="25" t="n">
        <v>4473.962</v>
      </c>
      <c r="N108" s="25" t="n">
        <v>4637.601</v>
      </c>
      <c r="O108" s="25" t="n">
        <v>4762.395</v>
      </c>
      <c r="P108" s="25" t="n">
        <v>4874.208</v>
      </c>
      <c r="Q108" s="25" t="n">
        <v>5011.427</v>
      </c>
      <c r="R108" s="25" t="n">
        <v>5145.172</v>
      </c>
      <c r="S108" s="25" t="n">
        <v>5489.85</v>
      </c>
      <c r="T108" s="25" t="n">
        <v>5680.061</v>
      </c>
      <c r="U108" s="25" t="n">
        <v>5887.903</v>
      </c>
      <c r="V108" s="25" t="n">
        <v>6252.126</v>
      </c>
      <c r="W108" s="25" t="n">
        <v>6677.469</v>
      </c>
      <c r="X108" s="25" t="n">
        <v>6932.828</v>
      </c>
      <c r="Y108" s="25" t="n">
        <v>7080.325</v>
      </c>
      <c r="Z108" s="25" t="n">
        <v>7286.41</v>
      </c>
      <c r="AA108" s="25" t="n">
        <v>7478.495</v>
      </c>
      <c r="AB108" s="26">
        <f>AA108+AB158+AB181</f>
        <v/>
      </c>
      <c r="AC108" s="26">
        <f>AB108+AC158+AC181</f>
        <v/>
      </c>
      <c r="AD108" s="26">
        <f>AC108+AD158+AD181</f>
        <v/>
      </c>
      <c r="AE108" s="26">
        <f>AD108+AE158+AE181</f>
        <v/>
      </c>
      <c r="AF108" s="26">
        <f>AE108+AF158+AF181</f>
        <v/>
      </c>
      <c r="AG108" s="26">
        <f>AF108+AG158+AG181</f>
        <v/>
      </c>
      <c r="AH108" s="26">
        <f>AG108+AH158+AH181</f>
        <v/>
      </c>
      <c r="AJ108" s="25" t="n">
        <v>4024.561</v>
      </c>
      <c r="AK108" s="25" t="n">
        <v>4637.601</v>
      </c>
      <c r="AL108" s="25" t="n">
        <v>5145.172</v>
      </c>
      <c r="AM108" s="25" t="n">
        <v>6252.126</v>
      </c>
      <c r="AN108" s="25" t="n">
        <v>7286.41</v>
      </c>
      <c r="AO108" s="26">
        <f>AD108</f>
        <v/>
      </c>
      <c r="AP108" s="26">
        <f>AH108</f>
        <v/>
      </c>
      <c r="AQ108" s="26">
        <f>AP108+AQ158+AQ181</f>
        <v/>
      </c>
      <c r="AR108" s="26">
        <f>AQ108+AR158+AR181</f>
        <v/>
      </c>
      <c r="AS108" s="26">
        <f>AR108+AS158+AS181</f>
        <v/>
      </c>
    </row>
    <row r="109">
      <c r="C109" s="8" t="inlineStr">
        <is>
          <t>Treasury Stock at Cost (buybacks resumed Q2'21)</t>
        </is>
      </c>
      <c r="G109" s="27" t="n">
        <v>0</v>
      </c>
      <c r="H109" s="27" t="n">
        <v>-500.022</v>
      </c>
      <c r="I109" s="27" t="n">
        <v>-600.022</v>
      </c>
      <c r="J109" s="27" t="n">
        <v>-824.1900000000001</v>
      </c>
      <c r="K109" s="27" t="n">
        <v>-824.1900000000001</v>
      </c>
      <c r="L109" s="27" t="n">
        <v>-824.1900000000001</v>
      </c>
      <c r="M109" s="27" t="n">
        <v>-824.1900000000001</v>
      </c>
      <c r="N109" s="27" t="n">
        <v>-824.1900000000001</v>
      </c>
      <c r="O109" s="27" t="n">
        <v>-1228.92</v>
      </c>
      <c r="P109" s="27" t="n">
        <v>-1876.753</v>
      </c>
      <c r="Q109" s="27" t="n">
        <v>-4399.677</v>
      </c>
      <c r="R109" s="27" t="n">
        <v>-6922.2</v>
      </c>
      <c r="S109" s="27" t="n">
        <v>-8934.056</v>
      </c>
      <c r="T109" s="27" t="n">
        <v>-10547.055</v>
      </c>
      <c r="U109" s="27" t="n">
        <v>-12254.855</v>
      </c>
      <c r="V109" s="27" t="n">
        <v>-13171.638</v>
      </c>
      <c r="W109" s="27" t="n">
        <v>-16754.929</v>
      </c>
      <c r="X109" s="27" t="n">
        <v>-18392.942</v>
      </c>
      <c r="Y109" s="27" t="n">
        <v>-20270.631</v>
      </c>
      <c r="Z109" s="27" t="n">
        <v>-22372.658</v>
      </c>
      <c r="AA109" s="27" t="n">
        <v>-23681.974</v>
      </c>
      <c r="AB109" s="28">
        <f>AA109+AB182</f>
        <v/>
      </c>
      <c r="AC109" s="28">
        <f>AB109+AC182</f>
        <v/>
      </c>
      <c r="AD109" s="28">
        <f>AC109+AD182</f>
        <v/>
      </c>
      <c r="AE109" s="28">
        <f>AD109+AE182</f>
        <v/>
      </c>
      <c r="AF109" s="28">
        <f>AE109+AF182</f>
        <v/>
      </c>
      <c r="AG109" s="28">
        <f>AF109+AG182</f>
        <v/>
      </c>
      <c r="AH109" s="28">
        <f>AG109+AH182</f>
        <v/>
      </c>
      <c r="AJ109" s="27" t="n">
        <v>-824.1900000000001</v>
      </c>
      <c r="AK109" s="27" t="n">
        <v>-824.1900000000001</v>
      </c>
      <c r="AL109" s="27" t="n">
        <v>-6922.2</v>
      </c>
      <c r="AM109" s="27" t="n">
        <v>-13171.638</v>
      </c>
      <c r="AN109" s="27" t="n">
        <v>-22372.658</v>
      </c>
      <c r="AO109" s="28">
        <f>AD109</f>
        <v/>
      </c>
      <c r="AP109" s="28">
        <f>AH109</f>
        <v/>
      </c>
      <c r="AQ109" s="28">
        <f>AP109+AQ182</f>
        <v/>
      </c>
      <c r="AR109" s="28">
        <f>AQ109+AR182</f>
        <v/>
      </c>
      <c r="AS109" s="28">
        <f>AR109+AS182</f>
        <v/>
      </c>
    </row>
    <row r="110">
      <c r="C110" s="8" t="inlineStr">
        <is>
          <t>Accumulated Other Comprehensive Income (Loss)</t>
        </is>
      </c>
      <c r="G110" s="27" t="n">
        <v>4.137</v>
      </c>
      <c r="H110" s="27" t="n">
        <v>9.775</v>
      </c>
      <c r="I110" s="27" t="n">
        <v>-19.835</v>
      </c>
      <c r="J110" s="27" t="n">
        <v>-40.495</v>
      </c>
      <c r="K110" s="27" t="n">
        <v>-74.17</v>
      </c>
      <c r="L110" s="27" t="n">
        <v>-144.476</v>
      </c>
      <c r="M110" s="27" t="n">
        <v>-247.643</v>
      </c>
      <c r="N110" s="27" t="n">
        <v>-217.306</v>
      </c>
      <c r="O110" s="27" t="n">
        <v>-191.695</v>
      </c>
      <c r="P110" s="27" t="n">
        <v>-139.266</v>
      </c>
      <c r="Q110" s="27" t="n">
        <v>-155.571</v>
      </c>
      <c r="R110" s="27" t="n">
        <v>-223.945</v>
      </c>
      <c r="S110" s="27" t="n">
        <v>-111.879</v>
      </c>
      <c r="T110" s="27" t="n">
        <v>-89.114</v>
      </c>
      <c r="U110" s="27" t="n">
        <v>-344.622</v>
      </c>
      <c r="V110" s="27" t="n">
        <v>362.162</v>
      </c>
      <c r="W110" s="27" t="n">
        <v>-85.735</v>
      </c>
      <c r="X110" s="27" t="n">
        <v>-904.668</v>
      </c>
      <c r="Y110" s="27" t="n">
        <v>-719.256</v>
      </c>
      <c r="Z110" s="27" t="n">
        <v>-580.3819999999999</v>
      </c>
      <c r="AA110" s="27" t="n">
        <v>-235.031</v>
      </c>
      <c r="AB110" s="28">
        <f>AA110</f>
        <v/>
      </c>
      <c r="AC110" s="28">
        <f>AB110</f>
        <v/>
      </c>
      <c r="AD110" s="28">
        <f>AC110</f>
        <v/>
      </c>
      <c r="AE110" s="28">
        <f>AD110</f>
        <v/>
      </c>
      <c r="AF110" s="28">
        <f>AE110</f>
        <v/>
      </c>
      <c r="AG110" s="28">
        <f>AF110</f>
        <v/>
      </c>
      <c r="AH110" s="28">
        <f>AG110</f>
        <v/>
      </c>
      <c r="AJ110" s="27" t="n">
        <v>-40.495</v>
      </c>
      <c r="AK110" s="27" t="n">
        <v>-217.306</v>
      </c>
      <c r="AL110" s="27" t="n">
        <v>-223.945</v>
      </c>
      <c r="AM110" s="27" t="n">
        <v>362.162</v>
      </c>
      <c r="AN110" s="27" t="n">
        <v>-580.3819999999999</v>
      </c>
      <c r="AO110" s="28">
        <f>AD110</f>
        <v/>
      </c>
      <c r="AP110" s="28">
        <f>AH110</f>
        <v/>
      </c>
      <c r="AQ110" s="28">
        <f>AP110</f>
        <v/>
      </c>
      <c r="AR110" s="28">
        <f>AQ110</f>
        <v/>
      </c>
      <c r="AS110" s="28">
        <f>AR110</f>
        <v/>
      </c>
    </row>
    <row r="111">
      <c r="C111" s="8" t="inlineStr">
        <is>
          <t>Retained Earnings</t>
        </is>
      </c>
      <c r="G111" s="27" t="n">
        <v>9279.859</v>
      </c>
      <c r="H111" s="27" t="n">
        <v>10632.872</v>
      </c>
      <c r="I111" s="27" t="n">
        <v>12081.943</v>
      </c>
      <c r="J111" s="27" t="n">
        <v>12689.372</v>
      </c>
      <c r="K111" s="27" t="n">
        <v>14286.819</v>
      </c>
      <c r="L111" s="27" t="n">
        <v>15727.77</v>
      </c>
      <c r="M111" s="27" t="n">
        <v>17126.012</v>
      </c>
      <c r="N111" s="27" t="n">
        <v>17181.296</v>
      </c>
      <c r="O111" s="27" t="n">
        <v>18486.416</v>
      </c>
      <c r="P111" s="27" t="n">
        <v>19974.026</v>
      </c>
      <c r="Q111" s="27" t="n">
        <v>21651.448</v>
      </c>
      <c r="R111" s="27" t="n">
        <v>22589.286</v>
      </c>
      <c r="S111" s="27" t="n">
        <v>24921.495</v>
      </c>
      <c r="T111" s="27" t="n">
        <v>27068.801</v>
      </c>
      <c r="U111" s="27" t="n">
        <v>29432.31</v>
      </c>
      <c r="V111" s="27" t="n">
        <v>31300.917</v>
      </c>
      <c r="W111" s="27" t="n">
        <v>34191.268</v>
      </c>
      <c r="X111" s="27" t="n">
        <v>37316.681</v>
      </c>
      <c r="Y111" s="27" t="n">
        <v>39863.597</v>
      </c>
      <c r="Z111" s="27" t="n">
        <v>42282.118</v>
      </c>
      <c r="AA111" s="27" t="n">
        <v>47564.909</v>
      </c>
      <c r="AB111" s="28">
        <f>AA111+AB31</f>
        <v/>
      </c>
      <c r="AC111" s="28">
        <f>AB111+AC31</f>
        <v/>
      </c>
      <c r="AD111" s="28">
        <f>AC111+AD31</f>
        <v/>
      </c>
      <c r="AE111" s="28">
        <f>AD111+AE31</f>
        <v/>
      </c>
      <c r="AF111" s="28">
        <f>AE111+AF31</f>
        <v/>
      </c>
      <c r="AG111" s="28">
        <f>AF111+AG31</f>
        <v/>
      </c>
      <c r="AH111" s="28">
        <f>AG111+AH31</f>
        <v/>
      </c>
      <c r="AJ111" s="27" t="n">
        <v>12689.372</v>
      </c>
      <c r="AK111" s="27" t="n">
        <v>17181.296</v>
      </c>
      <c r="AL111" s="27" t="n">
        <v>22589.286</v>
      </c>
      <c r="AM111" s="27" t="n">
        <v>31300.917</v>
      </c>
      <c r="AN111" s="27" t="n">
        <v>42282.118</v>
      </c>
      <c r="AO111" s="28">
        <f>AD111</f>
        <v/>
      </c>
      <c r="AP111" s="28">
        <f>AH111</f>
        <v/>
      </c>
      <c r="AQ111" s="28">
        <f>AP111+AQ31</f>
        <v/>
      </c>
      <c r="AR111" s="28">
        <f>AQ111+AR31</f>
        <v/>
      </c>
      <c r="AS111" s="28">
        <f>AR111+AS31</f>
        <v/>
      </c>
    </row>
    <row r="112">
      <c r="B112" s="6" t="inlineStr">
        <is>
          <t>Total Stockholders' Equity</t>
        </is>
      </c>
      <c r="G112" s="29">
        <f>G108+G109+G110+G111</f>
        <v/>
      </c>
      <c r="H112" s="29">
        <f>H108+H109+H110+H111</f>
        <v/>
      </c>
      <c r="I112" s="29">
        <f>I108+I109+I110+I111</f>
        <v/>
      </c>
      <c r="J112" s="29">
        <f>J108+J109+J110+J111</f>
        <v/>
      </c>
      <c r="K112" s="29">
        <f>K108+K109+K110+K111</f>
        <v/>
      </c>
      <c r="L112" s="29">
        <f>L108+L109+L110+L111</f>
        <v/>
      </c>
      <c r="M112" s="29">
        <f>M108+M109+M110+M111</f>
        <v/>
      </c>
      <c r="N112" s="29">
        <f>N108+N109+N110+N111</f>
        <v/>
      </c>
      <c r="O112" s="29">
        <f>O108+O109+O110+O111</f>
        <v/>
      </c>
      <c r="P112" s="29">
        <f>P108+P109+P110+P111</f>
        <v/>
      </c>
      <c r="Q112" s="29">
        <f>Q108+Q109+Q110+Q111</f>
        <v/>
      </c>
      <c r="R112" s="29">
        <f>R108+R109+R110+R111</f>
        <v/>
      </c>
      <c r="S112" s="29">
        <f>S108+S109+S110+S111</f>
        <v/>
      </c>
      <c r="T112" s="29">
        <f>T108+T109+T110+T111</f>
        <v/>
      </c>
      <c r="U112" s="29">
        <f>U108+U109+U110+U111</f>
        <v/>
      </c>
      <c r="V112" s="29">
        <f>V108+V109+V110+V111</f>
        <v/>
      </c>
      <c r="W112" s="29">
        <f>W108+W109+W110+W111</f>
        <v/>
      </c>
      <c r="X112" s="29">
        <f>X108+X109+X110+X111</f>
        <v/>
      </c>
      <c r="Y112" s="29">
        <f>Y108+Y109+Y110+Y111</f>
        <v/>
      </c>
      <c r="Z112" s="29">
        <f>Z108+Z109+Z110+Z111</f>
        <v/>
      </c>
      <c r="AA112" s="29">
        <f>AA108+AA109+AA110+AA111</f>
        <v/>
      </c>
      <c r="AB112" s="29">
        <f>AB108+AB109+AB110+AB111</f>
        <v/>
      </c>
      <c r="AC112" s="29">
        <f>AC108+AC109+AC110+AC111</f>
        <v/>
      </c>
      <c r="AD112" s="29">
        <f>AD108+AD109+AD110+AD111</f>
        <v/>
      </c>
      <c r="AE112" s="29">
        <f>AE108+AE109+AE110+AE111</f>
        <v/>
      </c>
      <c r="AF112" s="29">
        <f>AF108+AF109+AF110+AF111</f>
        <v/>
      </c>
      <c r="AG112" s="29">
        <f>AG108+AG109+AG110+AG111</f>
        <v/>
      </c>
      <c r="AH112" s="29">
        <f>AH108+AH109+AH110+AH111</f>
        <v/>
      </c>
      <c r="AJ112" s="29">
        <f>AJ108+AJ109+AJ110+AJ111</f>
        <v/>
      </c>
      <c r="AK112" s="29">
        <f>AK108+AK109+AK110+AK111</f>
        <v/>
      </c>
      <c r="AL112" s="29">
        <f>AL108+AL109+AL110+AL111</f>
        <v/>
      </c>
      <c r="AM112" s="29">
        <f>AM108+AM109+AM110+AM111</f>
        <v/>
      </c>
      <c r="AN112" s="29">
        <f>AN108+AN109+AN110+AN111</f>
        <v/>
      </c>
      <c r="AO112" s="30">
        <f>AD112</f>
        <v/>
      </c>
      <c r="AP112" s="30">
        <f>AH112</f>
        <v/>
      </c>
      <c r="AQ112" s="29">
        <f>AQ108+AQ109+AQ110+AQ111</f>
        <v/>
      </c>
      <c r="AR112" s="29">
        <f>AR108+AR109+AR110+AR111</f>
        <v/>
      </c>
      <c r="AS112" s="29">
        <f>AS108+AS109+AS110+AS111</f>
        <v/>
      </c>
    </row>
    <row r="113">
      <c r="D113" s="3" t="inlineStr">
        <is>
          <t>Recon: Total Equity</t>
        </is>
      </c>
      <c r="G113" s="31">
        <f>IF(_reported!G17="","",G112-_reported!G17)</f>
        <v/>
      </c>
      <c r="H113" s="31">
        <f>IF(_reported!H17="","",H112-_reported!H17)</f>
        <v/>
      </c>
      <c r="I113" s="31">
        <f>IF(_reported!I17="","",I112-_reported!I17)</f>
        <v/>
      </c>
      <c r="J113" s="31">
        <f>IF(_reported!J17="","",J112-_reported!J17)</f>
        <v/>
      </c>
      <c r="K113" s="31">
        <f>IF(_reported!K17="","",K112-_reported!K17)</f>
        <v/>
      </c>
      <c r="L113" s="31">
        <f>IF(_reported!L17="","",L112-_reported!L17)</f>
        <v/>
      </c>
      <c r="M113" s="31">
        <f>IF(_reported!M17="","",M112-_reported!M17)</f>
        <v/>
      </c>
      <c r="N113" s="31">
        <f>IF(_reported!N17="","",N112-_reported!N17)</f>
        <v/>
      </c>
      <c r="O113" s="31">
        <f>IF(_reported!O17="","",O112-_reported!O17)</f>
        <v/>
      </c>
      <c r="P113" s="31">
        <f>IF(_reported!P17="","",P112-_reported!P17)</f>
        <v/>
      </c>
      <c r="Q113" s="31">
        <f>IF(_reported!Q17="","",Q112-_reported!Q17)</f>
        <v/>
      </c>
      <c r="R113" s="31">
        <f>IF(_reported!R17="","",R112-_reported!R17)</f>
        <v/>
      </c>
      <c r="S113" s="31">
        <f>IF(_reported!S17="","",S112-_reported!S17)</f>
        <v/>
      </c>
      <c r="T113" s="31">
        <f>IF(_reported!T17="","",T112-_reported!T17)</f>
        <v/>
      </c>
      <c r="U113" s="31">
        <f>IF(_reported!U17="","",U112-_reported!U17)</f>
        <v/>
      </c>
      <c r="V113" s="31">
        <f>IF(_reported!V17="","",V112-_reported!V17)</f>
        <v/>
      </c>
      <c r="W113" s="31">
        <f>IF(_reported!W17="","",W112-_reported!W17)</f>
        <v/>
      </c>
      <c r="X113" s="31">
        <f>IF(_reported!X17="","",X112-_reported!X17)</f>
        <v/>
      </c>
      <c r="Y113" s="31">
        <f>IF(_reported!Y17="","",Y112-_reported!Y17)</f>
        <v/>
      </c>
      <c r="Z113" s="31">
        <f>IF(_reported!Z17="","",Z112-_reported!Z17)</f>
        <v/>
      </c>
      <c r="AA113" s="31">
        <f>IF(_reported!AA17="","",AA112-_reported!AA17)</f>
        <v/>
      </c>
      <c r="AJ113" s="31">
        <f>IF(_reported!AJ17="","",AJ112-_reported!AJ17)</f>
        <v/>
      </c>
      <c r="AK113" s="31">
        <f>IF(_reported!AK17="","",AK112-_reported!AK17)</f>
        <v/>
      </c>
      <c r="AL113" s="31">
        <f>IF(_reported!AL17="","",AL112-_reported!AL17)</f>
        <v/>
      </c>
      <c r="AM113" s="31">
        <f>IF(_reported!AM17="","",AM112-_reported!AM17)</f>
        <v/>
      </c>
      <c r="AN113" s="31">
        <f>IF(_reported!AN17="","",AN112-_reported!AN17)</f>
        <v/>
      </c>
    </row>
    <row r="114"/>
    <row r="115">
      <c r="B115" s="6" t="inlineStr">
        <is>
          <t>Total Liabilities and Stockholders' Equity</t>
        </is>
      </c>
      <c r="G115" s="29">
        <f>G105+G112</f>
        <v/>
      </c>
      <c r="H115" s="29">
        <f>H105+H112</f>
        <v/>
      </c>
      <c r="I115" s="29">
        <f>I105+I112</f>
        <v/>
      </c>
      <c r="J115" s="29">
        <f>J105+J112</f>
        <v/>
      </c>
      <c r="K115" s="29">
        <f>K105+K112</f>
        <v/>
      </c>
      <c r="L115" s="29">
        <f>L105+L112</f>
        <v/>
      </c>
      <c r="M115" s="29">
        <f>M105+M112</f>
        <v/>
      </c>
      <c r="N115" s="29">
        <f>N105+N112</f>
        <v/>
      </c>
      <c r="O115" s="29">
        <f>O105+O112</f>
        <v/>
      </c>
      <c r="P115" s="29">
        <f>P105+P112</f>
        <v/>
      </c>
      <c r="Q115" s="29">
        <f>Q105+Q112</f>
        <v/>
      </c>
      <c r="R115" s="29">
        <f>R105+R112</f>
        <v/>
      </c>
      <c r="S115" s="29">
        <f>S105+S112</f>
        <v/>
      </c>
      <c r="T115" s="29">
        <f>T105+T112</f>
        <v/>
      </c>
      <c r="U115" s="29">
        <f>U105+U112</f>
        <v/>
      </c>
      <c r="V115" s="29">
        <f>V105+V112</f>
        <v/>
      </c>
      <c r="W115" s="29">
        <f>W105+W112</f>
        <v/>
      </c>
      <c r="X115" s="29">
        <f>X105+X112</f>
        <v/>
      </c>
      <c r="Y115" s="29">
        <f>Y105+Y112</f>
        <v/>
      </c>
      <c r="Z115" s="29">
        <f>Z105+Z112</f>
        <v/>
      </c>
      <c r="AA115" s="29">
        <f>AA105+AA112</f>
        <v/>
      </c>
      <c r="AB115" s="29">
        <f>AB105+AB112</f>
        <v/>
      </c>
      <c r="AC115" s="29">
        <f>AC105+AC112</f>
        <v/>
      </c>
      <c r="AD115" s="29">
        <f>AD105+AD112</f>
        <v/>
      </c>
      <c r="AE115" s="29">
        <f>AE105+AE112</f>
        <v/>
      </c>
      <c r="AF115" s="29">
        <f>AF105+AF112</f>
        <v/>
      </c>
      <c r="AG115" s="29">
        <f>AG105+AG112</f>
        <v/>
      </c>
      <c r="AH115" s="29">
        <f>AH105+AH112</f>
        <v/>
      </c>
      <c r="AJ115" s="29">
        <f>AJ105+AJ112</f>
        <v/>
      </c>
      <c r="AK115" s="29">
        <f>AK105+AK112</f>
        <v/>
      </c>
      <c r="AL115" s="29">
        <f>AL105+AL112</f>
        <v/>
      </c>
      <c r="AM115" s="29">
        <f>AM105+AM112</f>
        <v/>
      </c>
      <c r="AN115" s="29">
        <f>AN105+AN112</f>
        <v/>
      </c>
      <c r="AO115" s="30">
        <f>AD115</f>
        <v/>
      </c>
      <c r="AP115" s="30">
        <f>AH115</f>
        <v/>
      </c>
      <c r="AQ115" s="29">
        <f>AQ105+AQ112</f>
        <v/>
      </c>
      <c r="AR115" s="29">
        <f>AR105+AR112</f>
        <v/>
      </c>
      <c r="AS115" s="29">
        <f>AS105+AS112</f>
        <v/>
      </c>
    </row>
    <row r="116">
      <c r="D116" s="3" t="inlineStr">
        <is>
          <t>Recon: Total L&amp;E</t>
        </is>
      </c>
      <c r="G116" s="31">
        <f>IF(_reported!G18="","",G115-_reported!G18)</f>
        <v/>
      </c>
      <c r="H116" s="31">
        <f>IF(_reported!H18="","",H115-_reported!H18)</f>
        <v/>
      </c>
      <c r="I116" s="31">
        <f>IF(_reported!I18="","",I115-_reported!I18)</f>
        <v/>
      </c>
      <c r="J116" s="31">
        <f>IF(_reported!J18="","",J115-_reported!J18)</f>
        <v/>
      </c>
      <c r="K116" s="31">
        <f>IF(_reported!K18="","",K115-_reported!K18)</f>
        <v/>
      </c>
      <c r="L116" s="31">
        <f>IF(_reported!L18="","",L115-_reported!L18)</f>
        <v/>
      </c>
      <c r="M116" s="31">
        <f>IF(_reported!M18="","",M115-_reported!M18)</f>
        <v/>
      </c>
      <c r="N116" s="31">
        <f>IF(_reported!N18="","",N115-_reported!N18)</f>
        <v/>
      </c>
      <c r="O116" s="31">
        <f>IF(_reported!O18="","",O115-_reported!O18)</f>
        <v/>
      </c>
      <c r="P116" s="31">
        <f>IF(_reported!P18="","",P115-_reported!P18)</f>
        <v/>
      </c>
      <c r="Q116" s="31">
        <f>IF(_reported!Q18="","",Q115-_reported!Q18)</f>
        <v/>
      </c>
      <c r="R116" s="31">
        <f>IF(_reported!R18="","",R115-_reported!R18)</f>
        <v/>
      </c>
      <c r="S116" s="31">
        <f>IF(_reported!S18="","",S115-_reported!S18)</f>
        <v/>
      </c>
      <c r="T116" s="31">
        <f>IF(_reported!T18="","",T115-_reported!T18)</f>
        <v/>
      </c>
      <c r="U116" s="31">
        <f>IF(_reported!U18="","",U115-_reported!U18)</f>
        <v/>
      </c>
      <c r="V116" s="31">
        <f>IF(_reported!V18="","",V115-_reported!V18)</f>
        <v/>
      </c>
      <c r="W116" s="31">
        <f>IF(_reported!W18="","",W115-_reported!W18)</f>
        <v/>
      </c>
      <c r="X116" s="31">
        <f>IF(_reported!X18="","",X115-_reported!X18)</f>
        <v/>
      </c>
      <c r="Y116" s="31">
        <f>IF(_reported!Y18="","",Y115-_reported!Y18)</f>
        <v/>
      </c>
      <c r="Z116" s="31">
        <f>IF(_reported!Z18="","",Z115-_reported!Z18)</f>
        <v/>
      </c>
      <c r="AA116" s="31">
        <f>IF(_reported!AA18="","",AA115-_reported!AA18)</f>
        <v/>
      </c>
      <c r="AJ116" s="31">
        <f>IF(_reported!AJ18="","",AJ115-_reported!AJ18)</f>
        <v/>
      </c>
      <c r="AK116" s="31">
        <f>IF(_reported!AK18="","",AK115-_reported!AK18)</f>
        <v/>
      </c>
      <c r="AL116" s="31">
        <f>IF(_reported!AL18="","",AL115-_reported!AL18)</f>
        <v/>
      </c>
      <c r="AM116" s="31">
        <f>IF(_reported!AM18="","",AM115-_reported!AM18)</f>
        <v/>
      </c>
      <c r="AN116" s="31">
        <f>IF(_reported!AN18="","",AN115-_reported!AN18)</f>
        <v/>
      </c>
    </row>
    <row r="117"/>
    <row r="118">
      <c r="B118" s="6" t="inlineStr">
        <is>
          <t>BS Parity (TA - TL&amp;E; must = $0)</t>
        </is>
      </c>
      <c r="G118" s="38">
        <f>G91-G115</f>
        <v/>
      </c>
      <c r="H118" s="38">
        <f>H91-H115</f>
        <v/>
      </c>
      <c r="I118" s="38">
        <f>I91-I115</f>
        <v/>
      </c>
      <c r="J118" s="38">
        <f>J91-J115</f>
        <v/>
      </c>
      <c r="K118" s="38">
        <f>K91-K115</f>
        <v/>
      </c>
      <c r="L118" s="38">
        <f>L91-L115</f>
        <v/>
      </c>
      <c r="M118" s="38">
        <f>M91-M115</f>
        <v/>
      </c>
      <c r="N118" s="38">
        <f>N91-N115</f>
        <v/>
      </c>
      <c r="O118" s="38">
        <f>O91-O115</f>
        <v/>
      </c>
      <c r="P118" s="38">
        <f>P91-P115</f>
        <v/>
      </c>
      <c r="Q118" s="38">
        <f>Q91-Q115</f>
        <v/>
      </c>
      <c r="R118" s="38">
        <f>R91-R115</f>
        <v/>
      </c>
      <c r="S118" s="38">
        <f>S91-S115</f>
        <v/>
      </c>
      <c r="T118" s="38">
        <f>T91-T115</f>
        <v/>
      </c>
      <c r="U118" s="38">
        <f>U91-U115</f>
        <v/>
      </c>
      <c r="V118" s="38">
        <f>V91-V115</f>
        <v/>
      </c>
      <c r="W118" s="38">
        <f>W91-W115</f>
        <v/>
      </c>
      <c r="X118" s="38">
        <f>X91-X115</f>
        <v/>
      </c>
      <c r="Y118" s="38">
        <f>Y91-Y115</f>
        <v/>
      </c>
      <c r="Z118" s="38">
        <f>Z91-Z115</f>
        <v/>
      </c>
      <c r="AA118" s="38">
        <f>AA91-AA115</f>
        <v/>
      </c>
      <c r="AB118" s="38">
        <f>AB91-AB115</f>
        <v/>
      </c>
      <c r="AC118" s="38">
        <f>AC91-AC115</f>
        <v/>
      </c>
      <c r="AD118" s="38">
        <f>AD91-AD115</f>
        <v/>
      </c>
      <c r="AE118" s="38">
        <f>AE91-AE115</f>
        <v/>
      </c>
      <c r="AF118" s="38">
        <f>AF91-AF115</f>
        <v/>
      </c>
      <c r="AG118" s="38">
        <f>AG91-AG115</f>
        <v/>
      </c>
      <c r="AH118" s="38">
        <f>AH91-AH115</f>
        <v/>
      </c>
      <c r="AJ118" s="38">
        <f>AJ91-AJ115</f>
        <v/>
      </c>
      <c r="AK118" s="38">
        <f>AK91-AK115</f>
        <v/>
      </c>
      <c r="AL118" s="38">
        <f>AL91-AL115</f>
        <v/>
      </c>
      <c r="AM118" s="38">
        <f>AM91-AM115</f>
        <v/>
      </c>
      <c r="AN118" s="38">
        <f>AN91-AN115</f>
        <v/>
      </c>
      <c r="AO118" s="39">
        <f>AO91-AO115</f>
        <v/>
      </c>
      <c r="AP118" s="39">
        <f>AP91-AP115</f>
        <v/>
      </c>
      <c r="AQ118" s="38">
        <f>AQ91-AQ115</f>
        <v/>
      </c>
      <c r="AR118" s="38">
        <f>AR91-AR115</f>
        <v/>
      </c>
      <c r="AS118" s="38">
        <f>AS91-AS115</f>
        <v/>
      </c>
    </row>
    <row r="119"/>
    <row r="120"/>
    <row r="121">
      <c r="B121" s="15" t="inlineStr">
        <is>
          <t>Balance Sheet Ratios &amp; Assumptions</t>
        </is>
      </c>
      <c r="C121" s="15" t="n"/>
      <c r="D121" s="15" t="n"/>
      <c r="E121" s="15" t="n"/>
      <c r="F121" s="15" t="n"/>
      <c r="G121" s="15" t="n"/>
      <c r="H121" s="15" t="n"/>
      <c r="I121" s="15" t="n"/>
      <c r="J121" s="15" t="n"/>
      <c r="K121" s="15" t="n"/>
      <c r="L121" s="15" t="n"/>
      <c r="M121" s="15" t="n"/>
      <c r="N121" s="15" t="n"/>
      <c r="O121" s="15" t="n"/>
      <c r="P121" s="15" t="n"/>
      <c r="Q121" s="15" t="n"/>
      <c r="R121" s="15" t="n"/>
      <c r="S121" s="15" t="n"/>
      <c r="T121" s="15" t="n"/>
      <c r="U121" s="15" t="n"/>
      <c r="V121" s="15" t="n"/>
      <c r="W121" s="15" t="n"/>
      <c r="X121" s="15" t="n"/>
      <c r="Y121" s="15" t="n"/>
      <c r="Z121" s="15" t="n"/>
      <c r="AA121" s="15" t="n"/>
      <c r="AB121" s="15" t="n"/>
      <c r="AC121" s="15" t="n"/>
      <c r="AD121" s="15" t="n"/>
      <c r="AE121" s="15" t="n"/>
      <c r="AF121" s="15" t="n"/>
      <c r="AG121" s="15" t="n"/>
      <c r="AH121" s="15" t="n"/>
      <c r="AJ121" s="15" t="n"/>
      <c r="AK121" s="15" t="n"/>
      <c r="AL121" s="15" t="n"/>
      <c r="AM121" s="15" t="n"/>
      <c r="AN121" s="15" t="n"/>
      <c r="AO121" s="15" t="n"/>
      <c r="AP121" s="15" t="n"/>
      <c r="AQ121" s="15" t="n"/>
      <c r="AR121" s="15" t="n"/>
      <c r="AS121" s="15" t="n"/>
    </row>
    <row r="122"/>
    <row r="123">
      <c r="D123" s="8" t="inlineStr">
        <is>
          <t>Current Ratio</t>
        </is>
      </c>
      <c r="G123" s="40">
        <f>IFERROR(G85/G99,"")</f>
        <v/>
      </c>
      <c r="H123" s="40">
        <f>IFERROR(H85/H99,"")</f>
        <v/>
      </c>
      <c r="I123" s="40">
        <f>IFERROR(I85/I99,"")</f>
        <v/>
      </c>
      <c r="J123" s="40">
        <f>IFERROR(J85/J99,"")</f>
        <v/>
      </c>
      <c r="K123" s="40">
        <f>IFERROR(K85/K99,"")</f>
        <v/>
      </c>
      <c r="L123" s="40">
        <f>IFERROR(L85/L99,"")</f>
        <v/>
      </c>
      <c r="M123" s="40">
        <f>IFERROR(M85/M99,"")</f>
        <v/>
      </c>
      <c r="N123" s="40">
        <f>IFERROR(N85/N99,"")</f>
        <v/>
      </c>
      <c r="O123" s="40">
        <f>IFERROR(O85/O99,"")</f>
        <v/>
      </c>
      <c r="P123" s="40">
        <f>IFERROR(P85/P99,"")</f>
        <v/>
      </c>
      <c r="Q123" s="40">
        <f>IFERROR(Q85/Q99,"")</f>
        <v/>
      </c>
      <c r="R123" s="40">
        <f>IFERROR(R85/R99,"")</f>
        <v/>
      </c>
      <c r="S123" s="40">
        <f>IFERROR(S85/S99,"")</f>
        <v/>
      </c>
      <c r="T123" s="40">
        <f>IFERROR(T85/T99,"")</f>
        <v/>
      </c>
      <c r="U123" s="40">
        <f>IFERROR(U85/U99,"")</f>
        <v/>
      </c>
      <c r="V123" s="40">
        <f>IFERROR(V85/V99,"")</f>
        <v/>
      </c>
      <c r="W123" s="40">
        <f>IFERROR(W85/W99,"")</f>
        <v/>
      </c>
      <c r="X123" s="40">
        <f>IFERROR(X85/X99,"")</f>
        <v/>
      </c>
      <c r="Y123" s="40">
        <f>IFERROR(Y85/Y99,"")</f>
        <v/>
      </c>
      <c r="Z123" s="40">
        <f>IFERROR(Z85/Z99,"")</f>
        <v/>
      </c>
      <c r="AA123" s="40">
        <f>IFERROR(AA85/AA99,"")</f>
        <v/>
      </c>
      <c r="AB123" s="41">
        <f>IFERROR(AB85/AB99,"")</f>
        <v/>
      </c>
      <c r="AC123" s="41">
        <f>IFERROR(AC85/AC99,"")</f>
        <v/>
      </c>
      <c r="AD123" s="41">
        <f>IFERROR(AD85/AD99,"")</f>
        <v/>
      </c>
      <c r="AE123" s="41">
        <f>IFERROR(AE85/AE99,"")</f>
        <v/>
      </c>
      <c r="AF123" s="41">
        <f>IFERROR(AF85/AF99,"")</f>
        <v/>
      </c>
      <c r="AG123" s="41">
        <f>IFERROR(AG85/AG99,"")</f>
        <v/>
      </c>
      <c r="AH123" s="41">
        <f>IFERROR(AH85/AH99,"")</f>
        <v/>
      </c>
      <c r="AJ123" s="40">
        <f>IFERROR(AJ85/AJ99,"")</f>
        <v/>
      </c>
      <c r="AK123" s="40">
        <f>IFERROR(AK85/AK99,"")</f>
        <v/>
      </c>
      <c r="AL123" s="40">
        <f>IFERROR(AL85/AL99,"")</f>
        <v/>
      </c>
      <c r="AM123" s="40">
        <f>IFERROR(AM85/AM99,"")</f>
        <v/>
      </c>
      <c r="AN123" s="40">
        <f>IFERROR(AN85/AN99,"")</f>
        <v/>
      </c>
      <c r="AO123" s="41">
        <f>IFERROR(AO85/AO99,"")</f>
        <v/>
      </c>
      <c r="AP123" s="41">
        <f>IFERROR(AP85/AP99,"")</f>
        <v/>
      </c>
      <c r="AQ123" s="41">
        <f>IFERROR(AQ85/AQ99,"")</f>
        <v/>
      </c>
      <c r="AR123" s="41">
        <f>IFERROR(AR85/AR99,"")</f>
        <v/>
      </c>
      <c r="AS123" s="41">
        <f>IFERROR(AS85/AS99,"")</f>
        <v/>
      </c>
    </row>
    <row r="124">
      <c r="D124" s="8" t="inlineStr">
        <is>
          <t>Cash + Short-term Investments ($M)</t>
        </is>
      </c>
      <c r="G124" s="42">
        <f>G82+G83</f>
        <v/>
      </c>
      <c r="H124" s="42">
        <f>H82+H83</f>
        <v/>
      </c>
      <c r="I124" s="42">
        <f>I82+I83</f>
        <v/>
      </c>
      <c r="J124" s="42">
        <f>J82+J83</f>
        <v/>
      </c>
      <c r="K124" s="42">
        <f>K82+K83</f>
        <v/>
      </c>
      <c r="L124" s="42">
        <f>L82+L83</f>
        <v/>
      </c>
      <c r="M124" s="42">
        <f>M82+M83</f>
        <v/>
      </c>
      <c r="N124" s="42">
        <f>N82+N83</f>
        <v/>
      </c>
      <c r="O124" s="42">
        <f>O82+O83</f>
        <v/>
      </c>
      <c r="P124" s="42">
        <f>P82+P83</f>
        <v/>
      </c>
      <c r="Q124" s="42">
        <f>Q82+Q83</f>
        <v/>
      </c>
      <c r="R124" s="42">
        <f>R82+R83</f>
        <v/>
      </c>
      <c r="S124" s="42">
        <f>S82+S83</f>
        <v/>
      </c>
      <c r="T124" s="42">
        <f>T82+T83</f>
        <v/>
      </c>
      <c r="U124" s="42">
        <f>U82+U83</f>
        <v/>
      </c>
      <c r="V124" s="42">
        <f>V82+V83</f>
        <v/>
      </c>
      <c r="W124" s="42">
        <f>W82+W83</f>
        <v/>
      </c>
      <c r="X124" s="42">
        <f>X82+X83</f>
        <v/>
      </c>
      <c r="Y124" s="42">
        <f>Y82+Y83</f>
        <v/>
      </c>
      <c r="Z124" s="42">
        <f>Z82+Z83</f>
        <v/>
      </c>
      <c r="AA124" s="42">
        <f>AA82+AA83</f>
        <v/>
      </c>
      <c r="AB124" s="26">
        <f>AB82+AB83</f>
        <v/>
      </c>
      <c r="AC124" s="26">
        <f>AC82+AC83</f>
        <v/>
      </c>
      <c r="AD124" s="26">
        <f>AD82+AD83</f>
        <v/>
      </c>
      <c r="AE124" s="26">
        <f>AE82+AE83</f>
        <v/>
      </c>
      <c r="AF124" s="26">
        <f>AF82+AF83</f>
        <v/>
      </c>
      <c r="AG124" s="26">
        <f>AG82+AG83</f>
        <v/>
      </c>
      <c r="AH124" s="26">
        <f>AH82+AH83</f>
        <v/>
      </c>
      <c r="AJ124" s="42">
        <f>AJ82+AJ83</f>
        <v/>
      </c>
      <c r="AK124" s="42">
        <f>AK82+AK83</f>
        <v/>
      </c>
      <c r="AL124" s="42">
        <f>AL82+AL83</f>
        <v/>
      </c>
      <c r="AM124" s="42">
        <f>AM82+AM83</f>
        <v/>
      </c>
      <c r="AN124" s="42">
        <f>AN82+AN83</f>
        <v/>
      </c>
      <c r="AO124" s="26">
        <f>AO82+AO83</f>
        <v/>
      </c>
      <c r="AP124" s="26">
        <f>AP82+AP83</f>
        <v/>
      </c>
      <c r="AQ124" s="26">
        <f>AQ82+AQ83</f>
        <v/>
      </c>
      <c r="AR124" s="26">
        <f>AR82+AR83</f>
        <v/>
      </c>
      <c r="AS124" s="26">
        <f>AS82+AS83</f>
        <v/>
      </c>
    </row>
    <row r="125">
      <c r="D125" s="8" t="inlineStr">
        <is>
          <t>Total Debt ($M, ST + LT)</t>
        </is>
      </c>
      <c r="G125" s="42">
        <f>G98+G103</f>
        <v/>
      </c>
      <c r="H125" s="42">
        <f>H98+H103</f>
        <v/>
      </c>
      <c r="I125" s="42">
        <f>I98+I103</f>
        <v/>
      </c>
      <c r="J125" s="42">
        <f>J98+J103</f>
        <v/>
      </c>
      <c r="K125" s="42">
        <f>K98+K103</f>
        <v/>
      </c>
      <c r="L125" s="42">
        <f>L98+L103</f>
        <v/>
      </c>
      <c r="M125" s="42">
        <f>M98+M103</f>
        <v/>
      </c>
      <c r="N125" s="42">
        <f>N98+N103</f>
        <v/>
      </c>
      <c r="O125" s="42">
        <f>O98+O103</f>
        <v/>
      </c>
      <c r="P125" s="42">
        <f>P98+P103</f>
        <v/>
      </c>
      <c r="Q125" s="42">
        <f>Q98+Q103</f>
        <v/>
      </c>
      <c r="R125" s="42">
        <f>R98+R103</f>
        <v/>
      </c>
      <c r="S125" s="42">
        <f>S98+S103</f>
        <v/>
      </c>
      <c r="T125" s="42">
        <f>T98+T103</f>
        <v/>
      </c>
      <c r="U125" s="42">
        <f>U98+U103</f>
        <v/>
      </c>
      <c r="V125" s="42">
        <f>V98+V103</f>
        <v/>
      </c>
      <c r="W125" s="42">
        <f>W98+W103</f>
        <v/>
      </c>
      <c r="X125" s="42">
        <f>X98+X103</f>
        <v/>
      </c>
      <c r="Y125" s="42">
        <f>Y98+Y103</f>
        <v/>
      </c>
      <c r="Z125" s="42">
        <f>Z98+Z103</f>
        <v/>
      </c>
      <c r="AA125" s="42">
        <f>AA98+AA103</f>
        <v/>
      </c>
      <c r="AB125" s="26">
        <f>AB98+AB103</f>
        <v/>
      </c>
      <c r="AC125" s="26">
        <f>AC98+AC103</f>
        <v/>
      </c>
      <c r="AD125" s="26">
        <f>AD98+AD103</f>
        <v/>
      </c>
      <c r="AE125" s="26">
        <f>AE98+AE103</f>
        <v/>
      </c>
      <c r="AF125" s="26">
        <f>AF98+AF103</f>
        <v/>
      </c>
      <c r="AG125" s="26">
        <f>AG98+AG103</f>
        <v/>
      </c>
      <c r="AH125" s="26">
        <f>AH98+AH103</f>
        <v/>
      </c>
      <c r="AJ125" s="42">
        <f>AJ98+AJ103</f>
        <v/>
      </c>
      <c r="AK125" s="42">
        <f>AK98+AK103</f>
        <v/>
      </c>
      <c r="AL125" s="42">
        <f>AL98+AL103</f>
        <v/>
      </c>
      <c r="AM125" s="42">
        <f>AM98+AM103</f>
        <v/>
      </c>
      <c r="AN125" s="42">
        <f>AN98+AN103</f>
        <v/>
      </c>
      <c r="AO125" s="26">
        <f>AO98+AO103</f>
        <v/>
      </c>
      <c r="AP125" s="26">
        <f>AP98+AP103</f>
        <v/>
      </c>
      <c r="AQ125" s="26">
        <f>AQ98+AQ103</f>
        <v/>
      </c>
      <c r="AR125" s="26">
        <f>AR98+AR103</f>
        <v/>
      </c>
      <c r="AS125" s="26">
        <f>AS98+AS103</f>
        <v/>
      </c>
    </row>
    <row r="126">
      <c r="D126" s="8" t="inlineStr">
        <is>
          <t>Net Debt (Cash) ($M, Total Debt - Cash - ST Inv)</t>
        </is>
      </c>
      <c r="G126" s="42">
        <f>G98+G103-G82-G83</f>
        <v/>
      </c>
      <c r="H126" s="42">
        <f>H98+H103-H82-H83</f>
        <v/>
      </c>
      <c r="I126" s="42">
        <f>I98+I103-I82-I83</f>
        <v/>
      </c>
      <c r="J126" s="42">
        <f>J98+J103-J82-J83</f>
        <v/>
      </c>
      <c r="K126" s="42">
        <f>K98+K103-K82-K83</f>
        <v/>
      </c>
      <c r="L126" s="42">
        <f>L98+L103-L82-L83</f>
        <v/>
      </c>
      <c r="M126" s="42">
        <f>M98+M103-M82-M83</f>
        <v/>
      </c>
      <c r="N126" s="42">
        <f>N98+N103-N82-N83</f>
        <v/>
      </c>
      <c r="O126" s="42">
        <f>O98+O103-O82-O83</f>
        <v/>
      </c>
      <c r="P126" s="42">
        <f>P98+P103-P82-P83</f>
        <v/>
      </c>
      <c r="Q126" s="42">
        <f>Q98+Q103-Q82-Q83</f>
        <v/>
      </c>
      <c r="R126" s="42">
        <f>R98+R103-R82-R83</f>
        <v/>
      </c>
      <c r="S126" s="42">
        <f>S98+S103-S82-S83</f>
        <v/>
      </c>
      <c r="T126" s="42">
        <f>T98+T103-T82-T83</f>
        <v/>
      </c>
      <c r="U126" s="42">
        <f>U98+U103-U82-U83</f>
        <v/>
      </c>
      <c r="V126" s="42">
        <f>V98+V103-V82-V83</f>
        <v/>
      </c>
      <c r="W126" s="42">
        <f>W98+W103-W82-W83</f>
        <v/>
      </c>
      <c r="X126" s="42">
        <f>X98+X103-X82-X83</f>
        <v/>
      </c>
      <c r="Y126" s="42">
        <f>Y98+Y103-Y82-Y83</f>
        <v/>
      </c>
      <c r="Z126" s="42">
        <f>Z98+Z103-Z82-Z83</f>
        <v/>
      </c>
      <c r="AA126" s="42">
        <f>AA98+AA103-AA82-AA83</f>
        <v/>
      </c>
      <c r="AB126" s="26">
        <f>AB98+AB103-AB82-AB83</f>
        <v/>
      </c>
      <c r="AC126" s="26">
        <f>AC98+AC103-AC82-AC83</f>
        <v/>
      </c>
      <c r="AD126" s="26">
        <f>AD98+AD103-AD82-AD83</f>
        <v/>
      </c>
      <c r="AE126" s="26">
        <f>AE98+AE103-AE82-AE83</f>
        <v/>
      </c>
      <c r="AF126" s="26">
        <f>AF98+AF103-AF82-AF83</f>
        <v/>
      </c>
      <c r="AG126" s="26">
        <f>AG98+AG103-AG82-AG83</f>
        <v/>
      </c>
      <c r="AH126" s="26">
        <f>AH98+AH103-AH82-AH83</f>
        <v/>
      </c>
      <c r="AJ126" s="42">
        <f>AJ98+AJ103-AJ82-AJ83</f>
        <v/>
      </c>
      <c r="AK126" s="42">
        <f>AK98+AK103-AK82-AK83</f>
        <v/>
      </c>
      <c r="AL126" s="42">
        <f>AL98+AL103-AL82-AL83</f>
        <v/>
      </c>
      <c r="AM126" s="42">
        <f>AM98+AM103-AM82-AM83</f>
        <v/>
      </c>
      <c r="AN126" s="42">
        <f>AN98+AN103-AN82-AN83</f>
        <v/>
      </c>
      <c r="AO126" s="26">
        <f>AO98+AO103-AO82-AO83</f>
        <v/>
      </c>
      <c r="AP126" s="26">
        <f>AP98+AP103-AP82-AP83</f>
        <v/>
      </c>
      <c r="AQ126" s="26">
        <f>AQ98+AQ103-AQ82-AQ83</f>
        <v/>
      </c>
      <c r="AR126" s="26">
        <f>AR98+AR103-AR82-AR83</f>
        <v/>
      </c>
      <c r="AS126" s="26">
        <f>AS98+AS103-AS82-AS83</f>
        <v/>
      </c>
    </row>
    <row r="127">
      <c r="D127" s="8" t="inlineStr">
        <is>
          <t>Total Debt / Total Equity</t>
        </is>
      </c>
      <c r="G127" s="40">
        <f>IFERROR((G98+G103)/G112,"")</f>
        <v/>
      </c>
      <c r="H127" s="40">
        <f>IFERROR((H98+H103)/H112,"")</f>
        <v/>
      </c>
      <c r="I127" s="40">
        <f>IFERROR((I98+I103)/I112,"")</f>
        <v/>
      </c>
      <c r="J127" s="40">
        <f>IFERROR((J98+J103)/J112,"")</f>
        <v/>
      </c>
      <c r="K127" s="40">
        <f>IFERROR((K98+K103)/K112,"")</f>
        <v/>
      </c>
      <c r="L127" s="40">
        <f>IFERROR((L98+L103)/L112,"")</f>
        <v/>
      </c>
      <c r="M127" s="40">
        <f>IFERROR((M98+M103)/M112,"")</f>
        <v/>
      </c>
      <c r="N127" s="40">
        <f>IFERROR((N98+N103)/N112,"")</f>
        <v/>
      </c>
      <c r="O127" s="40">
        <f>IFERROR((O98+O103)/O112,"")</f>
        <v/>
      </c>
      <c r="P127" s="40">
        <f>IFERROR((P98+P103)/P112,"")</f>
        <v/>
      </c>
      <c r="Q127" s="40">
        <f>IFERROR((Q98+Q103)/Q112,"")</f>
        <v/>
      </c>
      <c r="R127" s="40">
        <f>IFERROR((R98+R103)/R112,"")</f>
        <v/>
      </c>
      <c r="S127" s="40">
        <f>IFERROR((S98+S103)/S112,"")</f>
        <v/>
      </c>
      <c r="T127" s="40">
        <f>IFERROR((T98+T103)/T112,"")</f>
        <v/>
      </c>
      <c r="U127" s="40">
        <f>IFERROR((U98+U103)/U112,"")</f>
        <v/>
      </c>
      <c r="V127" s="40">
        <f>IFERROR((V98+V103)/V112,"")</f>
        <v/>
      </c>
      <c r="W127" s="40">
        <f>IFERROR((W98+W103)/W112,"")</f>
        <v/>
      </c>
      <c r="X127" s="40">
        <f>IFERROR((X98+X103)/X112,"")</f>
        <v/>
      </c>
      <c r="Y127" s="40">
        <f>IFERROR((Y98+Y103)/Y112,"")</f>
        <v/>
      </c>
      <c r="Z127" s="40">
        <f>IFERROR((Z98+Z103)/Z112,"")</f>
        <v/>
      </c>
      <c r="AA127" s="40">
        <f>IFERROR((AA98+AA103)/AA112,"")</f>
        <v/>
      </c>
      <c r="AB127" s="41">
        <f>IFERROR((AB98+AB103)/AB112,"")</f>
        <v/>
      </c>
      <c r="AC127" s="41">
        <f>IFERROR((AC98+AC103)/AC112,"")</f>
        <v/>
      </c>
      <c r="AD127" s="41">
        <f>IFERROR((AD98+AD103)/AD112,"")</f>
        <v/>
      </c>
      <c r="AE127" s="41">
        <f>IFERROR((AE98+AE103)/AE112,"")</f>
        <v/>
      </c>
      <c r="AF127" s="41">
        <f>IFERROR((AF98+AF103)/AF112,"")</f>
        <v/>
      </c>
      <c r="AG127" s="41">
        <f>IFERROR((AG98+AG103)/AG112,"")</f>
        <v/>
      </c>
      <c r="AH127" s="41">
        <f>IFERROR((AH98+AH103)/AH112,"")</f>
        <v/>
      </c>
      <c r="AJ127" s="40">
        <f>IFERROR((AJ98+AJ103)/AJ112,"")</f>
        <v/>
      </c>
      <c r="AK127" s="40">
        <f>IFERROR((AK98+AK103)/AK112,"")</f>
        <v/>
      </c>
      <c r="AL127" s="40">
        <f>IFERROR((AL98+AL103)/AL112,"")</f>
        <v/>
      </c>
      <c r="AM127" s="40">
        <f>IFERROR((AM98+AM103)/AM112,"")</f>
        <v/>
      </c>
      <c r="AN127" s="40">
        <f>IFERROR((AN98+AN103)/AN112,"")</f>
        <v/>
      </c>
      <c r="AO127" s="41">
        <f>IFERROR((AO98+AO103)/AO112,"")</f>
        <v/>
      </c>
      <c r="AP127" s="41">
        <f>IFERROR((AP98+AP103)/AP112,"")</f>
        <v/>
      </c>
      <c r="AQ127" s="41">
        <f>IFERROR((AQ98+AQ103)/AQ112,"")</f>
        <v/>
      </c>
      <c r="AR127" s="41">
        <f>IFERROR((AR98+AR103)/AR112,"")</f>
        <v/>
      </c>
      <c r="AS127" s="41">
        <f>IFERROR((AS98+AS103)/AS112,"")</f>
        <v/>
      </c>
    </row>
    <row r="128">
      <c r="D128" s="8" t="inlineStr">
        <is>
          <t>Total Content Liabilities ($M, current + non-current)</t>
        </is>
      </c>
      <c r="G128" s="42">
        <f>G94+G102</f>
        <v/>
      </c>
      <c r="H128" s="42">
        <f>H94+H102</f>
        <v/>
      </c>
      <c r="I128" s="42">
        <f>I94+I102</f>
        <v/>
      </c>
      <c r="J128" s="42">
        <f>J94+J102</f>
        <v/>
      </c>
      <c r="K128" s="42">
        <f>K94+K102</f>
        <v/>
      </c>
      <c r="L128" s="42">
        <f>L94+L102</f>
        <v/>
      </c>
      <c r="M128" s="42">
        <f>M94+M102</f>
        <v/>
      </c>
      <c r="N128" s="42">
        <f>N94+N102</f>
        <v/>
      </c>
      <c r="O128" s="42">
        <f>O94+O102</f>
        <v/>
      </c>
      <c r="P128" s="42">
        <f>P94+P102</f>
        <v/>
      </c>
      <c r="Q128" s="42">
        <f>Q94+Q102</f>
        <v/>
      </c>
      <c r="R128" s="42">
        <f>R94+R102</f>
        <v/>
      </c>
      <c r="S128" s="42">
        <f>S94+S102</f>
        <v/>
      </c>
      <c r="T128" s="42">
        <f>T94+T102</f>
        <v/>
      </c>
      <c r="U128" s="42">
        <f>U94+U102</f>
        <v/>
      </c>
      <c r="V128" s="42">
        <f>V94+V102</f>
        <v/>
      </c>
      <c r="W128" s="42">
        <f>W94+W102</f>
        <v/>
      </c>
      <c r="X128" s="42">
        <f>X94+X102</f>
        <v/>
      </c>
      <c r="Y128" s="42">
        <f>Y94+Y102</f>
        <v/>
      </c>
      <c r="Z128" s="42">
        <f>Z94+Z102</f>
        <v/>
      </c>
      <c r="AA128" s="42">
        <f>AA94+AA102</f>
        <v/>
      </c>
      <c r="AB128" s="26">
        <f>AB94+AB102</f>
        <v/>
      </c>
      <c r="AC128" s="26">
        <f>AC94+AC102</f>
        <v/>
      </c>
      <c r="AD128" s="26">
        <f>AD94+AD102</f>
        <v/>
      </c>
      <c r="AE128" s="26">
        <f>AE94+AE102</f>
        <v/>
      </c>
      <c r="AF128" s="26">
        <f>AF94+AF102</f>
        <v/>
      </c>
      <c r="AG128" s="26">
        <f>AG94+AG102</f>
        <v/>
      </c>
      <c r="AH128" s="26">
        <f>AH94+AH102</f>
        <v/>
      </c>
      <c r="AJ128" s="42">
        <f>AJ94+AJ102</f>
        <v/>
      </c>
      <c r="AK128" s="42">
        <f>AK94+AK102</f>
        <v/>
      </c>
      <c r="AL128" s="42">
        <f>AL94+AL102</f>
        <v/>
      </c>
      <c r="AM128" s="42">
        <f>AM94+AM102</f>
        <v/>
      </c>
      <c r="AN128" s="42">
        <f>AN94+AN102</f>
        <v/>
      </c>
      <c r="AO128" s="26">
        <f>AO94+AO102</f>
        <v/>
      </c>
      <c r="AP128" s="26">
        <f>AP94+AP102</f>
        <v/>
      </c>
      <c r="AQ128" s="26">
        <f>AQ94+AQ102</f>
        <v/>
      </c>
      <c r="AR128" s="26">
        <f>AR94+AR102</f>
        <v/>
      </c>
      <c r="AS128" s="26">
        <f>AS94+AS102</f>
        <v/>
      </c>
    </row>
    <row r="129">
      <c r="D129" s="8" t="inlineStr">
        <is>
          <t>Content Liabilities / Content Assets</t>
        </is>
      </c>
      <c r="G129" s="35">
        <f>IFERROR((G94+G102)/G88,"")</f>
        <v/>
      </c>
      <c r="H129" s="35">
        <f>IFERROR((H94+H102)/H88,"")</f>
        <v/>
      </c>
      <c r="I129" s="35">
        <f>IFERROR((I94+I102)/I88,"")</f>
        <v/>
      </c>
      <c r="J129" s="35">
        <f>IFERROR((J94+J102)/J88,"")</f>
        <v/>
      </c>
      <c r="K129" s="35">
        <f>IFERROR((K94+K102)/K88,"")</f>
        <v/>
      </c>
      <c r="L129" s="35">
        <f>IFERROR((L94+L102)/L88,"")</f>
        <v/>
      </c>
      <c r="M129" s="35">
        <f>IFERROR((M94+M102)/M88,"")</f>
        <v/>
      </c>
      <c r="N129" s="35">
        <f>IFERROR((N94+N102)/N88,"")</f>
        <v/>
      </c>
      <c r="O129" s="35">
        <f>IFERROR((O94+O102)/O88,"")</f>
        <v/>
      </c>
      <c r="P129" s="35">
        <f>IFERROR((P94+P102)/P88,"")</f>
        <v/>
      </c>
      <c r="Q129" s="35">
        <f>IFERROR((Q94+Q102)/Q88,"")</f>
        <v/>
      </c>
      <c r="R129" s="35">
        <f>IFERROR((R94+R102)/R88,"")</f>
        <v/>
      </c>
      <c r="S129" s="35">
        <f>IFERROR((S94+S102)/S88,"")</f>
        <v/>
      </c>
      <c r="T129" s="35">
        <f>IFERROR((T94+T102)/T88,"")</f>
        <v/>
      </c>
      <c r="U129" s="35">
        <f>IFERROR((U94+U102)/U88,"")</f>
        <v/>
      </c>
      <c r="V129" s="35">
        <f>IFERROR((V94+V102)/V88,"")</f>
        <v/>
      </c>
      <c r="W129" s="35">
        <f>IFERROR((W94+W102)/W88,"")</f>
        <v/>
      </c>
      <c r="X129" s="35">
        <f>IFERROR((X94+X102)/X88,"")</f>
        <v/>
      </c>
      <c r="Y129" s="35">
        <f>IFERROR((Y94+Y102)/Y88,"")</f>
        <v/>
      </c>
      <c r="Z129" s="35">
        <f>IFERROR((Z94+Z102)/Z88,"")</f>
        <v/>
      </c>
      <c r="AA129" s="35">
        <f>IFERROR((AA94+AA102)/AA88,"")</f>
        <v/>
      </c>
      <c r="AB129" s="36">
        <f>IFERROR((AB94+AB102)/AB88,"")</f>
        <v/>
      </c>
      <c r="AC129" s="36">
        <f>IFERROR((AC94+AC102)/AC88,"")</f>
        <v/>
      </c>
      <c r="AD129" s="36">
        <f>IFERROR((AD94+AD102)/AD88,"")</f>
        <v/>
      </c>
      <c r="AE129" s="36">
        <f>IFERROR((AE94+AE102)/AE88,"")</f>
        <v/>
      </c>
      <c r="AF129" s="36">
        <f>IFERROR((AF94+AF102)/AF88,"")</f>
        <v/>
      </c>
      <c r="AG129" s="36">
        <f>IFERROR((AG94+AG102)/AG88,"")</f>
        <v/>
      </c>
      <c r="AH129" s="36">
        <f>IFERROR((AH94+AH102)/AH88,"")</f>
        <v/>
      </c>
      <c r="AJ129" s="35">
        <f>IFERROR((AJ94+AJ102)/AJ88,"")</f>
        <v/>
      </c>
      <c r="AK129" s="35">
        <f>IFERROR((AK94+AK102)/AK88,"")</f>
        <v/>
      </c>
      <c r="AL129" s="35">
        <f>IFERROR((AL94+AL102)/AL88,"")</f>
        <v/>
      </c>
      <c r="AM129" s="35">
        <f>IFERROR((AM94+AM102)/AM88,"")</f>
        <v/>
      </c>
      <c r="AN129" s="35">
        <f>IFERROR((AN94+AN102)/AN88,"")</f>
        <v/>
      </c>
      <c r="AO129" s="36">
        <f>IFERROR((AO94+AO102)/AO88,"")</f>
        <v/>
      </c>
      <c r="AP129" s="36">
        <f>IFERROR((AP94+AP102)/AP88,"")</f>
        <v/>
      </c>
      <c r="AQ129" s="36">
        <f>IFERROR((AQ94+AQ102)/AQ88,"")</f>
        <v/>
      </c>
      <c r="AR129" s="36">
        <f>IFERROR((AR94+AR102)/AR88,"")</f>
        <v/>
      </c>
      <c r="AS129" s="36">
        <f>IFERROR((AS94+AS102)/AS88,"")</f>
        <v/>
      </c>
    </row>
    <row r="130">
      <c r="D130" s="8" t="inlineStr">
        <is>
          <t>Content Assets % of Total Assets</t>
        </is>
      </c>
      <c r="G130" s="35">
        <f>IFERROR(G88/G91,"")</f>
        <v/>
      </c>
      <c r="H130" s="35">
        <f>IFERROR(H88/H91,"")</f>
        <v/>
      </c>
      <c r="I130" s="35">
        <f>IFERROR(I88/I91,"")</f>
        <v/>
      </c>
      <c r="J130" s="35">
        <f>IFERROR(J88/J91,"")</f>
        <v/>
      </c>
      <c r="K130" s="35">
        <f>IFERROR(K88/K91,"")</f>
        <v/>
      </c>
      <c r="L130" s="35">
        <f>IFERROR(L88/L91,"")</f>
        <v/>
      </c>
      <c r="M130" s="35">
        <f>IFERROR(M88/M91,"")</f>
        <v/>
      </c>
      <c r="N130" s="35">
        <f>IFERROR(N88/N91,"")</f>
        <v/>
      </c>
      <c r="O130" s="35">
        <f>IFERROR(O88/O91,"")</f>
        <v/>
      </c>
      <c r="P130" s="35">
        <f>IFERROR(P88/P91,"")</f>
        <v/>
      </c>
      <c r="Q130" s="35">
        <f>IFERROR(Q88/Q91,"")</f>
        <v/>
      </c>
      <c r="R130" s="35">
        <f>IFERROR(R88/R91,"")</f>
        <v/>
      </c>
      <c r="S130" s="35">
        <f>IFERROR(S88/S91,"")</f>
        <v/>
      </c>
      <c r="T130" s="35">
        <f>IFERROR(T88/T91,"")</f>
        <v/>
      </c>
      <c r="U130" s="35">
        <f>IFERROR(U88/U91,"")</f>
        <v/>
      </c>
      <c r="V130" s="35">
        <f>IFERROR(V88/V91,"")</f>
        <v/>
      </c>
      <c r="W130" s="35">
        <f>IFERROR(W88/W91,"")</f>
        <v/>
      </c>
      <c r="X130" s="35">
        <f>IFERROR(X88/X91,"")</f>
        <v/>
      </c>
      <c r="Y130" s="35">
        <f>IFERROR(Y88/Y91,"")</f>
        <v/>
      </c>
      <c r="Z130" s="35">
        <f>IFERROR(Z88/Z91,"")</f>
        <v/>
      </c>
      <c r="AA130" s="35">
        <f>IFERROR(AA88/AA91,"")</f>
        <v/>
      </c>
      <c r="AB130" s="36">
        <f>IFERROR(AB88/AB91,"")</f>
        <v/>
      </c>
      <c r="AC130" s="36">
        <f>IFERROR(AC88/AC91,"")</f>
        <v/>
      </c>
      <c r="AD130" s="36">
        <f>IFERROR(AD88/AD91,"")</f>
        <v/>
      </c>
      <c r="AE130" s="36">
        <f>IFERROR(AE88/AE91,"")</f>
        <v/>
      </c>
      <c r="AF130" s="36">
        <f>IFERROR(AF88/AF91,"")</f>
        <v/>
      </c>
      <c r="AG130" s="36">
        <f>IFERROR(AG88/AG91,"")</f>
        <v/>
      </c>
      <c r="AH130" s="36">
        <f>IFERROR(AH88/AH91,"")</f>
        <v/>
      </c>
      <c r="AJ130" s="35">
        <f>IFERROR(AJ88/AJ91,"")</f>
        <v/>
      </c>
      <c r="AK130" s="35">
        <f>IFERROR(AK88/AK91,"")</f>
        <v/>
      </c>
      <c r="AL130" s="35">
        <f>IFERROR(AL88/AL91,"")</f>
        <v/>
      </c>
      <c r="AM130" s="35">
        <f>IFERROR(AM88/AM91,"")</f>
        <v/>
      </c>
      <c r="AN130" s="35">
        <f>IFERROR(AN88/AN91,"")</f>
        <v/>
      </c>
      <c r="AO130" s="36">
        <f>IFERROR(AO88/AO91,"")</f>
        <v/>
      </c>
      <c r="AP130" s="36">
        <f>IFERROR(AP88/AP91,"")</f>
        <v/>
      </c>
      <c r="AQ130" s="36">
        <f>IFERROR(AQ88/AQ91,"")</f>
        <v/>
      </c>
      <c r="AR130" s="36">
        <f>IFERROR(AR88/AR91,"")</f>
        <v/>
      </c>
      <c r="AS130" s="36">
        <f>IFERROR(AS88/AS91,"")</f>
        <v/>
      </c>
    </row>
    <row r="131">
      <c r="D131" s="8" t="inlineStr">
        <is>
          <t>Deferred Revenue Days (DefRev / Quarterly Revenue x 91)</t>
        </is>
      </c>
      <c r="G131" s="43">
        <f>IFERROR(G97/G15*91,"")</f>
        <v/>
      </c>
      <c r="H131" s="43">
        <f>IFERROR(H97/H15*91,"")</f>
        <v/>
      </c>
      <c r="I131" s="43">
        <f>IFERROR(I97/I15*91,"")</f>
        <v/>
      </c>
      <c r="J131" s="43">
        <f>IFERROR(J97/J15*91,"")</f>
        <v/>
      </c>
      <c r="K131" s="43">
        <f>IFERROR(K97/K15*91,"")</f>
        <v/>
      </c>
      <c r="L131" s="43">
        <f>IFERROR(L97/L15*91,"")</f>
        <v/>
      </c>
      <c r="M131" s="43">
        <f>IFERROR(M97/M15*91,"")</f>
        <v/>
      </c>
      <c r="N131" s="43">
        <f>IFERROR(N97/N15*91,"")</f>
        <v/>
      </c>
      <c r="O131" s="43">
        <f>IFERROR(O97/O15*91,"")</f>
        <v/>
      </c>
      <c r="P131" s="43">
        <f>IFERROR(P97/P15*91,"")</f>
        <v/>
      </c>
      <c r="Q131" s="43">
        <f>IFERROR(Q97/Q15*91,"")</f>
        <v/>
      </c>
      <c r="R131" s="43">
        <f>IFERROR(R97/R15*91,"")</f>
        <v/>
      </c>
      <c r="S131" s="43">
        <f>IFERROR(S97/S15*91,"")</f>
        <v/>
      </c>
      <c r="T131" s="43">
        <f>IFERROR(T97/T15*91,"")</f>
        <v/>
      </c>
      <c r="U131" s="43">
        <f>IFERROR(U97/U15*91,"")</f>
        <v/>
      </c>
      <c r="V131" s="43">
        <f>IFERROR(V97/V15*91,"")</f>
        <v/>
      </c>
      <c r="W131" s="43">
        <f>IFERROR(W97/W15*91,"")</f>
        <v/>
      </c>
      <c r="X131" s="43">
        <f>IFERROR(X97/X15*91,"")</f>
        <v/>
      </c>
      <c r="Y131" s="43">
        <f>IFERROR(Y97/Y15*91,"")</f>
        <v/>
      </c>
      <c r="Z131" s="43">
        <f>IFERROR(Z97/Z15*91,"")</f>
        <v/>
      </c>
      <c r="AA131" s="43">
        <f>IFERROR(AA97/AA15*91,"")</f>
        <v/>
      </c>
      <c r="AB131" s="28">
        <f>IFERROR(AB97/AB15*91,"")</f>
        <v/>
      </c>
      <c r="AC131" s="28">
        <f>IFERROR(AC97/AC15*91,"")</f>
        <v/>
      </c>
      <c r="AD131" s="28">
        <f>IFERROR(AD97/AD15*91,"")</f>
        <v/>
      </c>
      <c r="AE131" s="28">
        <f>IFERROR(AE97/AE15*91,"")</f>
        <v/>
      </c>
      <c r="AF131" s="28">
        <f>IFERROR(AF97/AF15*91,"")</f>
        <v/>
      </c>
      <c r="AG131" s="28">
        <f>IFERROR(AG97/AG15*91,"")</f>
        <v/>
      </c>
      <c r="AH131" s="28">
        <f>IFERROR(AH97/AH15*91,"")</f>
        <v/>
      </c>
      <c r="AJ131" s="43">
        <f>IFERROR(AJ97/AJ15*91,"")</f>
        <v/>
      </c>
      <c r="AK131" s="43">
        <f>IFERROR(AK97/AK15*91,"")</f>
        <v/>
      </c>
      <c r="AL131" s="43">
        <f>IFERROR(AL97/AL15*91,"")</f>
        <v/>
      </c>
      <c r="AM131" s="43">
        <f>IFERROR(AM97/AM15*91,"")</f>
        <v/>
      </c>
      <c r="AN131" s="43">
        <f>IFERROR(AN97/AN15*91,"")</f>
        <v/>
      </c>
      <c r="AO131" s="28">
        <f>IFERROR(AO97/AO15*91,"")</f>
        <v/>
      </c>
      <c r="AP131" s="28">
        <f>IFERROR(AP97/AP15*91,"")</f>
        <v/>
      </c>
      <c r="AQ131" s="28">
        <f>IFERROR(AQ97/AQ15*91,"")</f>
        <v/>
      </c>
      <c r="AR131" s="28">
        <f>IFERROR(AR97/AR15*91,"")</f>
        <v/>
      </c>
      <c r="AS131" s="28">
        <f>IFERROR(AS97/AS15*91,"")</f>
        <v/>
      </c>
    </row>
    <row r="132">
      <c r="D132" s="8" t="inlineStr">
        <is>
          <t>Return on Equity (period NI / Total Equity)</t>
        </is>
      </c>
      <c r="G132" s="35">
        <f>IFERROR(G31/G112,"")</f>
        <v/>
      </c>
      <c r="H132" s="35">
        <f>IFERROR(H31/H112,"")</f>
        <v/>
      </c>
      <c r="I132" s="35">
        <f>IFERROR(I31/I112,"")</f>
        <v/>
      </c>
      <c r="J132" s="35">
        <f>IFERROR(J31/J112,"")</f>
        <v/>
      </c>
      <c r="K132" s="35">
        <f>IFERROR(K31/K112,"")</f>
        <v/>
      </c>
      <c r="L132" s="35">
        <f>IFERROR(L31/L112,"")</f>
        <v/>
      </c>
      <c r="M132" s="35">
        <f>IFERROR(M31/M112,"")</f>
        <v/>
      </c>
      <c r="N132" s="35">
        <f>IFERROR(N31/N112,"")</f>
        <v/>
      </c>
      <c r="O132" s="35">
        <f>IFERROR(O31/O112,"")</f>
        <v/>
      </c>
      <c r="P132" s="35">
        <f>IFERROR(P31/P112,"")</f>
        <v/>
      </c>
      <c r="Q132" s="35">
        <f>IFERROR(Q31/Q112,"")</f>
        <v/>
      </c>
      <c r="R132" s="35">
        <f>IFERROR(R31/R112,"")</f>
        <v/>
      </c>
      <c r="S132" s="35">
        <f>IFERROR(S31/S112,"")</f>
        <v/>
      </c>
      <c r="T132" s="35">
        <f>IFERROR(T31/T112,"")</f>
        <v/>
      </c>
      <c r="U132" s="35">
        <f>IFERROR(U31/U112,"")</f>
        <v/>
      </c>
      <c r="V132" s="35">
        <f>IFERROR(V31/V112,"")</f>
        <v/>
      </c>
      <c r="W132" s="35">
        <f>IFERROR(W31/W112,"")</f>
        <v/>
      </c>
      <c r="X132" s="35">
        <f>IFERROR(X31/X112,"")</f>
        <v/>
      </c>
      <c r="Y132" s="35">
        <f>IFERROR(Y31/Y112,"")</f>
        <v/>
      </c>
      <c r="Z132" s="35">
        <f>IFERROR(Z31/Z112,"")</f>
        <v/>
      </c>
      <c r="AA132" s="35">
        <f>IFERROR(AA31/AA112,"")</f>
        <v/>
      </c>
      <c r="AB132" s="36">
        <f>IFERROR(AB31/AB112,"")</f>
        <v/>
      </c>
      <c r="AC132" s="36">
        <f>IFERROR(AC31/AC112,"")</f>
        <v/>
      </c>
      <c r="AD132" s="36">
        <f>IFERROR(AD31/AD112,"")</f>
        <v/>
      </c>
      <c r="AE132" s="36">
        <f>IFERROR(AE31/AE112,"")</f>
        <v/>
      </c>
      <c r="AF132" s="36">
        <f>IFERROR(AF31/AF112,"")</f>
        <v/>
      </c>
      <c r="AG132" s="36">
        <f>IFERROR(AG31/AG112,"")</f>
        <v/>
      </c>
      <c r="AH132" s="36">
        <f>IFERROR(AH31/AH112,"")</f>
        <v/>
      </c>
      <c r="AJ132" s="35">
        <f>IFERROR(AJ31/AJ112,"")</f>
        <v/>
      </c>
      <c r="AK132" s="35">
        <f>IFERROR(AK31/AK112,"")</f>
        <v/>
      </c>
      <c r="AL132" s="35">
        <f>IFERROR(AL31/AL112,"")</f>
        <v/>
      </c>
      <c r="AM132" s="35">
        <f>IFERROR(AM31/AM112,"")</f>
        <v/>
      </c>
      <c r="AN132" s="35">
        <f>IFERROR(AN31/AN112,"")</f>
        <v/>
      </c>
      <c r="AO132" s="36">
        <f>IFERROR(AO31/AO112,"")</f>
        <v/>
      </c>
      <c r="AP132" s="36">
        <f>IFERROR(AP31/AP112,"")</f>
        <v/>
      </c>
      <c r="AQ132" s="36">
        <f>IFERROR(AQ31/AQ112,"")</f>
        <v/>
      </c>
      <c r="AR132" s="36">
        <f>IFERROR(AR31/AR112,"")</f>
        <v/>
      </c>
      <c r="AS132" s="36">
        <f>IFERROR(AS31/AS112,"")</f>
        <v/>
      </c>
    </row>
    <row r="133">
      <c r="D133" s="8" t="inlineStr">
        <is>
          <t>Return on Assets (period NI / Total Assets)</t>
        </is>
      </c>
      <c r="G133" s="35">
        <f>IFERROR(G31/G91,"")</f>
        <v/>
      </c>
      <c r="H133" s="35">
        <f>IFERROR(H31/H91,"")</f>
        <v/>
      </c>
      <c r="I133" s="35">
        <f>IFERROR(I31/I91,"")</f>
        <v/>
      </c>
      <c r="J133" s="35">
        <f>IFERROR(J31/J91,"")</f>
        <v/>
      </c>
      <c r="K133" s="35">
        <f>IFERROR(K31/K91,"")</f>
        <v/>
      </c>
      <c r="L133" s="35">
        <f>IFERROR(L31/L91,"")</f>
        <v/>
      </c>
      <c r="M133" s="35">
        <f>IFERROR(M31/M91,"")</f>
        <v/>
      </c>
      <c r="N133" s="35">
        <f>IFERROR(N31/N91,"")</f>
        <v/>
      </c>
      <c r="O133" s="35">
        <f>IFERROR(O31/O91,"")</f>
        <v/>
      </c>
      <c r="P133" s="35">
        <f>IFERROR(P31/P91,"")</f>
        <v/>
      </c>
      <c r="Q133" s="35">
        <f>IFERROR(Q31/Q91,"")</f>
        <v/>
      </c>
      <c r="R133" s="35">
        <f>IFERROR(R31/R91,"")</f>
        <v/>
      </c>
      <c r="S133" s="35">
        <f>IFERROR(S31/S91,"")</f>
        <v/>
      </c>
      <c r="T133" s="35">
        <f>IFERROR(T31/T91,"")</f>
        <v/>
      </c>
      <c r="U133" s="35">
        <f>IFERROR(U31/U91,"")</f>
        <v/>
      </c>
      <c r="V133" s="35">
        <f>IFERROR(V31/V91,"")</f>
        <v/>
      </c>
      <c r="W133" s="35">
        <f>IFERROR(W31/W91,"")</f>
        <v/>
      </c>
      <c r="X133" s="35">
        <f>IFERROR(X31/X91,"")</f>
        <v/>
      </c>
      <c r="Y133" s="35">
        <f>IFERROR(Y31/Y91,"")</f>
        <v/>
      </c>
      <c r="Z133" s="35">
        <f>IFERROR(Z31/Z91,"")</f>
        <v/>
      </c>
      <c r="AA133" s="35">
        <f>IFERROR(AA31/AA91,"")</f>
        <v/>
      </c>
      <c r="AB133" s="36">
        <f>IFERROR(AB31/AB91,"")</f>
        <v/>
      </c>
      <c r="AC133" s="36">
        <f>IFERROR(AC31/AC91,"")</f>
        <v/>
      </c>
      <c r="AD133" s="36">
        <f>IFERROR(AD31/AD91,"")</f>
        <v/>
      </c>
      <c r="AE133" s="36">
        <f>IFERROR(AE31/AE91,"")</f>
        <v/>
      </c>
      <c r="AF133" s="36">
        <f>IFERROR(AF31/AF91,"")</f>
        <v/>
      </c>
      <c r="AG133" s="36">
        <f>IFERROR(AG31/AG91,"")</f>
        <v/>
      </c>
      <c r="AH133" s="36">
        <f>IFERROR(AH31/AH91,"")</f>
        <v/>
      </c>
      <c r="AJ133" s="35">
        <f>IFERROR(AJ31/AJ91,"")</f>
        <v/>
      </c>
      <c r="AK133" s="35">
        <f>IFERROR(AK31/AK91,"")</f>
        <v/>
      </c>
      <c r="AL133" s="35">
        <f>IFERROR(AL31/AL91,"")</f>
        <v/>
      </c>
      <c r="AM133" s="35">
        <f>IFERROR(AM31/AM91,"")</f>
        <v/>
      </c>
      <c r="AN133" s="35">
        <f>IFERROR(AN31/AN91,"")</f>
        <v/>
      </c>
      <c r="AO133" s="36">
        <f>IFERROR(AO31/AO91,"")</f>
        <v/>
      </c>
      <c r="AP133" s="36">
        <f>IFERROR(AP31/AP91,"")</f>
        <v/>
      </c>
      <c r="AQ133" s="36">
        <f>IFERROR(AQ31/AQ91,"")</f>
        <v/>
      </c>
      <c r="AR133" s="36">
        <f>IFERROR(AR31/AR91,"")</f>
        <v/>
      </c>
      <c r="AS133" s="36">
        <f>IFERROR(AS31/AS91,"")</f>
        <v/>
      </c>
    </row>
    <row r="134">
      <c r="D134" s="3" t="inlineStr">
        <is>
          <t>Note: NFLX files no separate AR / inventory face lines (inside Other Current Assets) — DSO / DIO not computable</t>
        </is>
      </c>
    </row>
    <row r="135"/>
    <row r="136"/>
    <row r="137"/>
    <row r="138">
      <c r="B138" s="15" t="inlineStr">
        <is>
          <t>BS Forecast Driver Ratios</t>
        </is>
      </c>
      <c r="C138" s="15" t="n"/>
      <c r="D138" s="15" t="n"/>
      <c r="E138" s="15" t="n"/>
      <c r="F138" s="15" t="n"/>
      <c r="G138" s="15" t="n"/>
      <c r="H138" s="15" t="n"/>
      <c r="I138" s="15" t="n"/>
      <c r="J138" s="15" t="n"/>
      <c r="K138" s="15" t="n"/>
      <c r="L138" s="15" t="n"/>
      <c r="M138" s="15" t="n"/>
      <c r="N138" s="15" t="n"/>
      <c r="O138" s="15" t="n"/>
      <c r="P138" s="15" t="n"/>
      <c r="Q138" s="15" t="n"/>
      <c r="R138" s="15" t="n"/>
      <c r="S138" s="15" t="n"/>
      <c r="T138" s="15" t="n"/>
      <c r="U138" s="15" t="n"/>
      <c r="V138" s="15" t="n"/>
      <c r="W138" s="15" t="n"/>
      <c r="X138" s="15" t="n"/>
      <c r="Y138" s="15" t="n"/>
      <c r="Z138" s="15" t="n"/>
      <c r="AA138" s="15" t="n"/>
      <c r="AB138" s="15" t="n"/>
      <c r="AC138" s="15" t="n"/>
      <c r="AD138" s="15" t="n"/>
      <c r="AE138" s="15" t="n"/>
      <c r="AF138" s="15" t="n"/>
      <c r="AG138" s="15" t="n"/>
      <c r="AH138" s="15" t="n"/>
      <c r="AJ138" s="15" t="n"/>
      <c r="AK138" s="15" t="n"/>
      <c r="AL138" s="15" t="n"/>
      <c r="AM138" s="15" t="n"/>
      <c r="AN138" s="15" t="n"/>
      <c r="AO138" s="15" t="n"/>
      <c r="AP138" s="15" t="n"/>
      <c r="AQ138" s="15" t="n"/>
      <c r="AR138" s="15" t="n"/>
      <c r="AS138" s="15" t="n"/>
    </row>
    <row r="139"/>
    <row r="140">
      <c r="C140" s="8" t="inlineStr">
        <is>
          <t>Other Current Assets % of Q Revenue (Q1'26 39% is WBD-fee bulge)</t>
        </is>
      </c>
      <c r="G140" s="36">
        <f>IFERROR(G84/G15,"")</f>
        <v/>
      </c>
      <c r="H140" s="36">
        <f>IFERROR(H84/H15,"")</f>
        <v/>
      </c>
      <c r="I140" s="36">
        <f>IFERROR(I84/I15,"")</f>
        <v/>
      </c>
      <c r="J140" s="36">
        <f>IFERROR(J84/J15,"")</f>
        <v/>
      </c>
      <c r="K140" s="36">
        <f>IFERROR(K84/K15,"")</f>
        <v/>
      </c>
      <c r="L140" s="36">
        <f>IFERROR(L84/L15,"")</f>
        <v/>
      </c>
      <c r="M140" s="36">
        <f>IFERROR(M84/M15,"")</f>
        <v/>
      </c>
      <c r="N140" s="36">
        <f>IFERROR(N84/N15,"")</f>
        <v/>
      </c>
      <c r="O140" s="36">
        <f>IFERROR(O84/O15,"")</f>
        <v/>
      </c>
      <c r="P140" s="36">
        <f>IFERROR(P84/P15,"")</f>
        <v/>
      </c>
      <c r="Q140" s="36">
        <f>IFERROR(Q84/Q15,"")</f>
        <v/>
      </c>
      <c r="R140" s="36">
        <f>IFERROR(R84/R15,"")</f>
        <v/>
      </c>
      <c r="S140" s="36">
        <f>IFERROR(S84/S15,"")</f>
        <v/>
      </c>
      <c r="T140" s="36">
        <f>IFERROR(T84/T15,"")</f>
        <v/>
      </c>
      <c r="U140" s="36">
        <f>IFERROR(U84/U15,"")</f>
        <v/>
      </c>
      <c r="V140" s="36">
        <f>IFERROR(V84/V15,"")</f>
        <v/>
      </c>
      <c r="W140" s="36">
        <f>IFERROR(W84/W15,"")</f>
        <v/>
      </c>
      <c r="X140" s="36">
        <f>IFERROR(X84/X15,"")</f>
        <v/>
      </c>
      <c r="Y140" s="36">
        <f>IFERROR(Y84/Y15,"")</f>
        <v/>
      </c>
      <c r="Z140" s="36">
        <f>IFERROR(Z84/Z15,"")</f>
        <v/>
      </c>
      <c r="AA140" s="36">
        <f>IFERROR(AA84/AA15,"")</f>
        <v/>
      </c>
      <c r="AB140" s="37" t="n">
        <v>0.33</v>
      </c>
      <c r="AC140" s="37" t="n">
        <v>0.33</v>
      </c>
      <c r="AD140" s="37" t="n">
        <v>0.33</v>
      </c>
      <c r="AE140" s="37" t="n">
        <v>0.33</v>
      </c>
      <c r="AF140" s="37" t="n">
        <v>0.33</v>
      </c>
      <c r="AG140" s="37" t="n">
        <v>0.33</v>
      </c>
      <c r="AH140" s="37" t="n">
        <v>0.33</v>
      </c>
      <c r="AJ140" s="36">
        <f>IFERROR(AJ84/(AJ15/4),"")</f>
        <v/>
      </c>
      <c r="AK140" s="36">
        <f>IFERROR(AK84/(AK15/4),"")</f>
        <v/>
      </c>
      <c r="AL140" s="36">
        <f>IFERROR(AL84/(AL15/4),"")</f>
        <v/>
      </c>
      <c r="AM140" s="36">
        <f>IFERROR(AM84/(AM15/4),"")</f>
        <v/>
      </c>
      <c r="AN140" s="36">
        <f>IFERROR(AN84/(AN15/4),"")</f>
        <v/>
      </c>
      <c r="AO140" s="36">
        <f>IFERROR(AO84/(AO15/4),"")</f>
        <v/>
      </c>
      <c r="AP140" s="36">
        <f>IFERROR(AP84/(AP15/4),"")</f>
        <v/>
      </c>
      <c r="AQ140" s="37" t="n">
        <v>0.33</v>
      </c>
      <c r="AR140" s="37" t="n">
        <v>0.33</v>
      </c>
      <c r="AS140" s="37" t="n">
        <v>0.33</v>
      </c>
    </row>
    <row r="141">
      <c r="C141" s="8" t="inlineStr">
        <is>
          <t>Accounts Payable % of Q Revenue</t>
        </is>
      </c>
      <c r="G141" s="36">
        <f>IFERROR(G95/G15,"")</f>
        <v/>
      </c>
      <c r="H141" s="36">
        <f>IFERROR(H95/H15,"")</f>
        <v/>
      </c>
      <c r="I141" s="36">
        <f>IFERROR(I95/I15,"")</f>
        <v/>
      </c>
      <c r="J141" s="36">
        <f>IFERROR(J95/J15,"")</f>
        <v/>
      </c>
      <c r="K141" s="36">
        <f>IFERROR(K95/K15,"")</f>
        <v/>
      </c>
      <c r="L141" s="36">
        <f>IFERROR(L95/L15,"")</f>
        <v/>
      </c>
      <c r="M141" s="36">
        <f>IFERROR(M95/M15,"")</f>
        <v/>
      </c>
      <c r="N141" s="36">
        <f>IFERROR(N95/N15,"")</f>
        <v/>
      </c>
      <c r="O141" s="36">
        <f>IFERROR(O95/O15,"")</f>
        <v/>
      </c>
      <c r="P141" s="36">
        <f>IFERROR(P95/P15,"")</f>
        <v/>
      </c>
      <c r="Q141" s="36">
        <f>IFERROR(Q95/Q15,"")</f>
        <v/>
      </c>
      <c r="R141" s="36">
        <f>IFERROR(R95/R15,"")</f>
        <v/>
      </c>
      <c r="S141" s="36">
        <f>IFERROR(S95/S15,"")</f>
        <v/>
      </c>
      <c r="T141" s="36">
        <f>IFERROR(T95/T15,"")</f>
        <v/>
      </c>
      <c r="U141" s="36">
        <f>IFERROR(U95/U15,"")</f>
        <v/>
      </c>
      <c r="V141" s="36">
        <f>IFERROR(V95/V15,"")</f>
        <v/>
      </c>
      <c r="W141" s="36">
        <f>IFERROR(W95/W15,"")</f>
        <v/>
      </c>
      <c r="X141" s="36">
        <f>IFERROR(X95/X15,"")</f>
        <v/>
      </c>
      <c r="Y141" s="36">
        <f>IFERROR(Y95/Y15,"")</f>
        <v/>
      </c>
      <c r="Z141" s="36">
        <f>IFERROR(Z95/Z15,"")</f>
        <v/>
      </c>
      <c r="AA141" s="36">
        <f>IFERROR(AA95/AA15,"")</f>
        <v/>
      </c>
      <c r="AB141" s="37" t="n">
        <v>0.07199999999999999</v>
      </c>
      <c r="AC141" s="37" t="n">
        <v>0.07199999999999999</v>
      </c>
      <c r="AD141" s="37" t="n">
        <v>0.07199999999999999</v>
      </c>
      <c r="AE141" s="37" t="n">
        <v>0.07199999999999999</v>
      </c>
      <c r="AF141" s="37" t="n">
        <v>0.07199999999999999</v>
      </c>
      <c r="AG141" s="37" t="n">
        <v>0.07199999999999999</v>
      </c>
      <c r="AH141" s="37" t="n">
        <v>0.07199999999999999</v>
      </c>
      <c r="AJ141" s="36">
        <f>IFERROR(AJ95/(AJ15/4),"")</f>
        <v/>
      </c>
      <c r="AK141" s="36">
        <f>IFERROR(AK95/(AK15/4),"")</f>
        <v/>
      </c>
      <c r="AL141" s="36">
        <f>IFERROR(AL95/(AL15/4),"")</f>
        <v/>
      </c>
      <c r="AM141" s="36">
        <f>IFERROR(AM95/(AM15/4),"")</f>
        <v/>
      </c>
      <c r="AN141" s="36">
        <f>IFERROR(AN95/(AN15/4),"")</f>
        <v/>
      </c>
      <c r="AO141" s="36">
        <f>IFERROR(AO95/(AO15/4),"")</f>
        <v/>
      </c>
      <c r="AP141" s="36">
        <f>IFERROR(AP95/(AP15/4),"")</f>
        <v/>
      </c>
      <c r="AQ141" s="37" t="n">
        <v>0.07199999999999999</v>
      </c>
      <c r="AR141" s="37" t="n">
        <v>0.07199999999999999</v>
      </c>
      <c r="AS141" s="37" t="n">
        <v>0.07199999999999999</v>
      </c>
    </row>
    <row r="142">
      <c r="C142" s="8" t="inlineStr">
        <is>
          <t>Accrued Expenses and Other % of Q Revenue (Q1'26 incl. fee tax accrual)</t>
        </is>
      </c>
      <c r="G142" s="36">
        <f>IFERROR(G96/G15,"")</f>
        <v/>
      </c>
      <c r="H142" s="36">
        <f>IFERROR(H96/H15,"")</f>
        <v/>
      </c>
      <c r="I142" s="36">
        <f>IFERROR(I96/I15,"")</f>
        <v/>
      </c>
      <c r="J142" s="36">
        <f>IFERROR(J96/J15,"")</f>
        <v/>
      </c>
      <c r="K142" s="36">
        <f>IFERROR(K96/K15,"")</f>
        <v/>
      </c>
      <c r="L142" s="36">
        <f>IFERROR(L96/L15,"")</f>
        <v/>
      </c>
      <c r="M142" s="36">
        <f>IFERROR(M96/M15,"")</f>
        <v/>
      </c>
      <c r="N142" s="36">
        <f>IFERROR(N96/N15,"")</f>
        <v/>
      </c>
      <c r="O142" s="36">
        <f>IFERROR(O96/O15,"")</f>
        <v/>
      </c>
      <c r="P142" s="36">
        <f>IFERROR(P96/P15,"")</f>
        <v/>
      </c>
      <c r="Q142" s="36">
        <f>IFERROR(Q96/Q15,"")</f>
        <v/>
      </c>
      <c r="R142" s="36">
        <f>IFERROR(R96/R15,"")</f>
        <v/>
      </c>
      <c r="S142" s="36">
        <f>IFERROR(S96/S15,"")</f>
        <v/>
      </c>
      <c r="T142" s="36">
        <f>IFERROR(T96/T15,"")</f>
        <v/>
      </c>
      <c r="U142" s="36">
        <f>IFERROR(U96/U15,"")</f>
        <v/>
      </c>
      <c r="V142" s="36">
        <f>IFERROR(V96/V15,"")</f>
        <v/>
      </c>
      <c r="W142" s="36">
        <f>IFERROR(W96/W15,"")</f>
        <v/>
      </c>
      <c r="X142" s="36">
        <f>IFERROR(X96/X15,"")</f>
        <v/>
      </c>
      <c r="Y142" s="36">
        <f>IFERROR(Y96/Y15,"")</f>
        <v/>
      </c>
      <c r="Z142" s="36">
        <f>IFERROR(Z96/Z15,"")</f>
        <v/>
      </c>
      <c r="AA142" s="36">
        <f>IFERROR(AA96/AA15,"")</f>
        <v/>
      </c>
      <c r="AB142" s="37" t="n">
        <v>0.27</v>
      </c>
      <c r="AC142" s="37" t="n">
        <v>0.27</v>
      </c>
      <c r="AD142" s="37" t="n">
        <v>0.27</v>
      </c>
      <c r="AE142" s="37" t="n">
        <v>0.27</v>
      </c>
      <c r="AF142" s="37" t="n">
        <v>0.27</v>
      </c>
      <c r="AG142" s="37" t="n">
        <v>0.27</v>
      </c>
      <c r="AH142" s="37" t="n">
        <v>0.27</v>
      </c>
      <c r="AJ142" s="36">
        <f>IFERROR(AJ96/(AJ15/4),"")</f>
        <v/>
      </c>
      <c r="AK142" s="36">
        <f>IFERROR(AK96/(AK15/4),"")</f>
        <v/>
      </c>
      <c r="AL142" s="36">
        <f>IFERROR(AL96/(AL15/4),"")</f>
        <v/>
      </c>
      <c r="AM142" s="36">
        <f>IFERROR(AM96/(AM15/4),"")</f>
        <v/>
      </c>
      <c r="AN142" s="36">
        <f>IFERROR(AN96/(AN15/4),"")</f>
        <v/>
      </c>
      <c r="AO142" s="36">
        <f>IFERROR(AO96/(AO15/4),"")</f>
        <v/>
      </c>
      <c r="AP142" s="36">
        <f>IFERROR(AP96/(AP15/4),"")</f>
        <v/>
      </c>
      <c r="AQ142" s="37" t="n">
        <v>0.27</v>
      </c>
      <c r="AR142" s="37" t="n">
        <v>0.27</v>
      </c>
      <c r="AS142" s="37" t="n">
        <v>0.27</v>
      </c>
    </row>
    <row r="143">
      <c r="C143" s="8" t="inlineStr">
        <is>
          <t>Deferred Revenue % of Q Revenue</t>
        </is>
      </c>
      <c r="G143" s="36">
        <f>IFERROR(G97/G15,"")</f>
        <v/>
      </c>
      <c r="H143" s="36">
        <f>IFERROR(H97/H15,"")</f>
        <v/>
      </c>
      <c r="I143" s="36">
        <f>IFERROR(I97/I15,"")</f>
        <v/>
      </c>
      <c r="J143" s="36">
        <f>IFERROR(J97/J15,"")</f>
        <v/>
      </c>
      <c r="K143" s="36">
        <f>IFERROR(K97/K15,"")</f>
        <v/>
      </c>
      <c r="L143" s="36">
        <f>IFERROR(L97/L15,"")</f>
        <v/>
      </c>
      <c r="M143" s="36">
        <f>IFERROR(M97/M15,"")</f>
        <v/>
      </c>
      <c r="N143" s="36">
        <f>IFERROR(N97/N15,"")</f>
        <v/>
      </c>
      <c r="O143" s="36">
        <f>IFERROR(O97/O15,"")</f>
        <v/>
      </c>
      <c r="P143" s="36">
        <f>IFERROR(P97/P15,"")</f>
        <v/>
      </c>
      <c r="Q143" s="36">
        <f>IFERROR(Q97/Q15,"")</f>
        <v/>
      </c>
      <c r="R143" s="36">
        <f>IFERROR(R97/R15,"")</f>
        <v/>
      </c>
      <c r="S143" s="36">
        <f>IFERROR(S97/S15,"")</f>
        <v/>
      </c>
      <c r="T143" s="36">
        <f>IFERROR(T97/T15,"")</f>
        <v/>
      </c>
      <c r="U143" s="36">
        <f>IFERROR(U97/U15,"")</f>
        <v/>
      </c>
      <c r="V143" s="36">
        <f>IFERROR(V97/V15,"")</f>
        <v/>
      </c>
      <c r="W143" s="36">
        <f>IFERROR(W97/W15,"")</f>
        <v/>
      </c>
      <c r="X143" s="36">
        <f>IFERROR(X97/X15,"")</f>
        <v/>
      </c>
      <c r="Y143" s="36">
        <f>IFERROR(Y97/Y15,"")</f>
        <v/>
      </c>
      <c r="Z143" s="36">
        <f>IFERROR(Z97/Z15,"")</f>
        <v/>
      </c>
      <c r="AA143" s="36">
        <f>IFERROR(AA97/AA15,"")</f>
        <v/>
      </c>
      <c r="AB143" s="37" t="n">
        <v>0.145</v>
      </c>
      <c r="AC143" s="37" t="n">
        <v>0.145</v>
      </c>
      <c r="AD143" s="37" t="n">
        <v>0.145</v>
      </c>
      <c r="AE143" s="37" t="n">
        <v>0.145</v>
      </c>
      <c r="AF143" s="37" t="n">
        <v>0.145</v>
      </c>
      <c r="AG143" s="37" t="n">
        <v>0.145</v>
      </c>
      <c r="AH143" s="37" t="n">
        <v>0.145</v>
      </c>
      <c r="AJ143" s="36">
        <f>IFERROR(AJ97/(AJ15/4),"")</f>
        <v/>
      </c>
      <c r="AK143" s="36">
        <f>IFERROR(AK97/(AK15/4),"")</f>
        <v/>
      </c>
      <c r="AL143" s="36">
        <f>IFERROR(AL97/(AL15/4),"")</f>
        <v/>
      </c>
      <c r="AM143" s="36">
        <f>IFERROR(AM97/(AM15/4),"")</f>
        <v/>
      </c>
      <c r="AN143" s="36">
        <f>IFERROR(AN97/(AN15/4),"")</f>
        <v/>
      </c>
      <c r="AO143" s="36">
        <f>IFERROR(AO97/(AO15/4),"")</f>
        <v/>
      </c>
      <c r="AP143" s="36">
        <f>IFERROR(AP97/(AP15/4),"")</f>
        <v/>
      </c>
      <c r="AQ143" s="37" t="n">
        <v>0.145</v>
      </c>
      <c r="AR143" s="37" t="n">
        <v>0.145</v>
      </c>
      <c r="AS143" s="37" t="n">
        <v>0.145</v>
      </c>
    </row>
    <row r="144">
      <c r="C144" s="8" t="inlineStr">
        <is>
          <t>Capex (purchases of P&amp;E) % of Revenue</t>
        </is>
      </c>
      <c r="G144" s="36">
        <f>IFERROR(-G170/G15,"")</f>
        <v/>
      </c>
      <c r="H144" s="36">
        <f>IFERROR(-H170/H15,"")</f>
        <v/>
      </c>
      <c r="I144" s="36">
        <f>IFERROR(-I170/I15,"")</f>
        <v/>
      </c>
      <c r="J144" s="36">
        <f>IFERROR(-J170/J15,"")</f>
        <v/>
      </c>
      <c r="K144" s="36">
        <f>IFERROR(-K170/K15,"")</f>
        <v/>
      </c>
      <c r="L144" s="36">
        <f>IFERROR(-L170/L15,"")</f>
        <v/>
      </c>
      <c r="M144" s="36">
        <f>IFERROR(-M170/M15,"")</f>
        <v/>
      </c>
      <c r="N144" s="36">
        <f>IFERROR(-N170/N15,"")</f>
        <v/>
      </c>
      <c r="O144" s="36">
        <f>IFERROR(-O170/O15,"")</f>
        <v/>
      </c>
      <c r="P144" s="36">
        <f>IFERROR(-P170/P15,"")</f>
        <v/>
      </c>
      <c r="Q144" s="36">
        <f>IFERROR(-Q170/Q15,"")</f>
        <v/>
      </c>
      <c r="R144" s="36">
        <f>IFERROR(-R170/R15,"")</f>
        <v/>
      </c>
      <c r="S144" s="36">
        <f>IFERROR(-S170/S15,"")</f>
        <v/>
      </c>
      <c r="T144" s="36">
        <f>IFERROR(-T170/T15,"")</f>
        <v/>
      </c>
      <c r="U144" s="36">
        <f>IFERROR(-U170/U15,"")</f>
        <v/>
      </c>
      <c r="V144" s="36">
        <f>IFERROR(-V170/V15,"")</f>
        <v/>
      </c>
      <c r="W144" s="36">
        <f>IFERROR(-W170/W15,"")</f>
        <v/>
      </c>
      <c r="X144" s="36">
        <f>IFERROR(-X170/X15,"")</f>
        <v/>
      </c>
      <c r="Y144" s="36">
        <f>IFERROR(-Y170/Y15,"")</f>
        <v/>
      </c>
      <c r="Z144" s="36">
        <f>IFERROR(-Z170/Z15,"")</f>
        <v/>
      </c>
      <c r="AA144" s="36">
        <f>IFERROR(-AA170/AA15,"")</f>
        <v/>
      </c>
      <c r="AB144" s="37" t="n">
        <v>0.016</v>
      </c>
      <c r="AC144" s="37" t="n">
        <v>0.016</v>
      </c>
      <c r="AD144" s="37" t="n">
        <v>0.016</v>
      </c>
      <c r="AE144" s="37" t="n">
        <v>0.016</v>
      </c>
      <c r="AF144" s="37" t="n">
        <v>0.016</v>
      </c>
      <c r="AG144" s="37" t="n">
        <v>0.016</v>
      </c>
      <c r="AH144" s="37" t="n">
        <v>0.016</v>
      </c>
      <c r="AJ144" s="36">
        <f>IFERROR(-AJ170/AJ15,"")</f>
        <v/>
      </c>
      <c r="AK144" s="36">
        <f>IFERROR(-AK170/AK15,"")</f>
        <v/>
      </c>
      <c r="AL144" s="36">
        <f>IFERROR(-AL170/AL15,"")</f>
        <v/>
      </c>
      <c r="AM144" s="36">
        <f>IFERROR(-AM170/AM15,"")</f>
        <v/>
      </c>
      <c r="AN144" s="36">
        <f>IFERROR(-AN170/AN15,"")</f>
        <v/>
      </c>
      <c r="AO144" s="36">
        <f>IFERROR(-AO170/AO15,"")</f>
        <v/>
      </c>
      <c r="AP144" s="36">
        <f>IFERROR(-AP170/AP15,"")</f>
        <v/>
      </c>
      <c r="AQ144" s="37" t="n">
        <v>0.016</v>
      </c>
      <c r="AR144" s="37" t="n">
        <v>0.016</v>
      </c>
      <c r="AS144" s="37" t="n">
        <v>0.016</v>
      </c>
    </row>
    <row r="145">
      <c r="C145" s="8" t="inlineStr">
        <is>
          <t>Depreciation % of Prior Net PP&amp;E</t>
        </is>
      </c>
      <c r="H145" s="36">
        <f>IFERROR(H157/G89,"")</f>
        <v/>
      </c>
      <c r="I145" s="36">
        <f>IFERROR(I157/H89,"")</f>
        <v/>
      </c>
      <c r="J145" s="36">
        <f>IFERROR(J157/I89,"")</f>
        <v/>
      </c>
      <c r="K145" s="36">
        <f>IFERROR(K157/J89,"")</f>
        <v/>
      </c>
      <c r="L145" s="36">
        <f>IFERROR(L157/K89,"")</f>
        <v/>
      </c>
      <c r="M145" s="36">
        <f>IFERROR(M157/L89,"")</f>
        <v/>
      </c>
      <c r="N145" s="36">
        <f>IFERROR(N157/M89,"")</f>
        <v/>
      </c>
      <c r="O145" s="36">
        <f>IFERROR(O157/N89,"")</f>
        <v/>
      </c>
      <c r="P145" s="36">
        <f>IFERROR(P157/O89,"")</f>
        <v/>
      </c>
      <c r="Q145" s="36">
        <f>IFERROR(Q157/P89,"")</f>
        <v/>
      </c>
      <c r="R145" s="36">
        <f>IFERROR(R157/Q89,"")</f>
        <v/>
      </c>
      <c r="S145" s="36">
        <f>IFERROR(S157/R89,"")</f>
        <v/>
      </c>
      <c r="T145" s="36">
        <f>IFERROR(T157/S89,"")</f>
        <v/>
      </c>
      <c r="U145" s="36">
        <f>IFERROR(U157/T89,"")</f>
        <v/>
      </c>
      <c r="V145" s="36">
        <f>IFERROR(V157/U89,"")</f>
        <v/>
      </c>
      <c r="W145" s="36">
        <f>IFERROR(W157/V89,"")</f>
        <v/>
      </c>
      <c r="X145" s="36">
        <f>IFERROR(X157/W89,"")</f>
        <v/>
      </c>
      <c r="Y145" s="36">
        <f>IFERROR(Y157/X89,"")</f>
        <v/>
      </c>
      <c r="Z145" s="36">
        <f>IFERROR(Z157/Y89,"")</f>
        <v/>
      </c>
      <c r="AA145" s="36">
        <f>IFERROR(AA157/Z89,"")</f>
        <v/>
      </c>
      <c r="AB145" s="37" t="n">
        <v>0.049</v>
      </c>
      <c r="AC145" s="37" t="n">
        <v>0.049</v>
      </c>
      <c r="AD145" s="37" t="n">
        <v>0.049</v>
      </c>
      <c r="AE145" s="37" t="n">
        <v>0.049</v>
      </c>
      <c r="AF145" s="37" t="n">
        <v>0.049</v>
      </c>
      <c r="AG145" s="37" t="n">
        <v>0.049</v>
      </c>
      <c r="AH145" s="37" t="n">
        <v>0.049</v>
      </c>
      <c r="AK145" s="36">
        <f>IFERROR(AK157/AJ89,"")</f>
        <v/>
      </c>
      <c r="AL145" s="36">
        <f>IFERROR(AL157/AK89,"")</f>
        <v/>
      </c>
      <c r="AM145" s="36">
        <f>IFERROR(AM157/AL89,"")</f>
        <v/>
      </c>
      <c r="AN145" s="36">
        <f>IFERROR(AN157/AM89,"")</f>
        <v/>
      </c>
      <c r="AO145" s="36">
        <f>IFERROR(AO157/AN89,"")</f>
        <v/>
      </c>
      <c r="AP145" s="36">
        <f>IFERROR(AP157/AO89,"")</f>
        <v/>
      </c>
      <c r="AQ145" s="37" t="n">
        <v>0.19</v>
      </c>
      <c r="AR145" s="37" t="n">
        <v>0.19</v>
      </c>
      <c r="AS145" s="37" t="n">
        <v>0.19</v>
      </c>
    </row>
    <row r="146">
      <c r="C146" s="8" t="inlineStr">
        <is>
          <t>SBC % of Revenue (comp-structure shift since 2025)</t>
        </is>
      </c>
      <c r="G146" s="36">
        <f>IFERROR(G158/G15,"")</f>
        <v/>
      </c>
      <c r="H146" s="36">
        <f>IFERROR(H158/H15,"")</f>
        <v/>
      </c>
      <c r="I146" s="36">
        <f>IFERROR(I158/I15,"")</f>
        <v/>
      </c>
      <c r="J146" s="36">
        <f>IFERROR(J158/J15,"")</f>
        <v/>
      </c>
      <c r="K146" s="36">
        <f>IFERROR(K158/K15,"")</f>
        <v/>
      </c>
      <c r="L146" s="36">
        <f>IFERROR(L158/L15,"")</f>
        <v/>
      </c>
      <c r="M146" s="36">
        <f>IFERROR(M158/M15,"")</f>
        <v/>
      </c>
      <c r="N146" s="36">
        <f>IFERROR(N158/N15,"")</f>
        <v/>
      </c>
      <c r="O146" s="36">
        <f>IFERROR(O158/O15,"")</f>
        <v/>
      </c>
      <c r="P146" s="36">
        <f>IFERROR(P158/P15,"")</f>
        <v/>
      </c>
      <c r="Q146" s="36">
        <f>IFERROR(Q158/Q15,"")</f>
        <v/>
      </c>
      <c r="R146" s="36">
        <f>IFERROR(R158/R15,"")</f>
        <v/>
      </c>
      <c r="S146" s="36">
        <f>IFERROR(S158/S15,"")</f>
        <v/>
      </c>
      <c r="T146" s="36">
        <f>IFERROR(T158/T15,"")</f>
        <v/>
      </c>
      <c r="U146" s="36">
        <f>IFERROR(U158/U15,"")</f>
        <v/>
      </c>
      <c r="V146" s="36">
        <f>IFERROR(V158/V15,"")</f>
        <v/>
      </c>
      <c r="W146" s="36">
        <f>IFERROR(W158/W15,"")</f>
        <v/>
      </c>
      <c r="X146" s="36">
        <f>IFERROR(X158/X15,"")</f>
        <v/>
      </c>
      <c r="Y146" s="36">
        <f>IFERROR(Y158/Y15,"")</f>
        <v/>
      </c>
      <c r="Z146" s="36">
        <f>IFERROR(Z158/Z15,"")</f>
        <v/>
      </c>
      <c r="AA146" s="36">
        <f>IFERROR(AA158/AA15,"")</f>
        <v/>
      </c>
      <c r="AB146" s="37" t="n">
        <v>0.0115</v>
      </c>
      <c r="AC146" s="37" t="n">
        <v>0.0115</v>
      </c>
      <c r="AD146" s="37" t="n">
        <v>0.0115</v>
      </c>
      <c r="AE146" s="37" t="n">
        <v>0.0115</v>
      </c>
      <c r="AF146" s="37" t="n">
        <v>0.0115</v>
      </c>
      <c r="AG146" s="37" t="n">
        <v>0.0115</v>
      </c>
      <c r="AH146" s="37" t="n">
        <v>0.0115</v>
      </c>
      <c r="AJ146" s="36">
        <f>IFERROR(AJ158/AJ15,"")</f>
        <v/>
      </c>
      <c r="AK146" s="36">
        <f>IFERROR(AK158/AK15,"")</f>
        <v/>
      </c>
      <c r="AL146" s="36">
        <f>IFERROR(AL158/AL15,"")</f>
        <v/>
      </c>
      <c r="AM146" s="36">
        <f>IFERROR(AM158/AM15,"")</f>
        <v/>
      </c>
      <c r="AN146" s="36">
        <f>IFERROR(AN158/AN15,"")</f>
        <v/>
      </c>
      <c r="AO146" s="36">
        <f>IFERROR(AO158/AO15,"")</f>
        <v/>
      </c>
      <c r="AP146" s="36">
        <f>IFERROR(AP158/AP15,"")</f>
        <v/>
      </c>
      <c r="AQ146" s="37" t="n">
        <v>0.011</v>
      </c>
      <c r="AR146" s="37" t="n">
        <v>0.0105</v>
      </c>
      <c r="AS146" s="37" t="n">
        <v>0.01</v>
      </c>
    </row>
    <row r="147">
      <c r="C147" s="8" t="inlineStr">
        <is>
          <t>Current Content Liabilities % of Content Assets</t>
        </is>
      </c>
      <c r="G147" s="36">
        <f>IFERROR(G94/G88,"")</f>
        <v/>
      </c>
      <c r="H147" s="36">
        <f>IFERROR(H94/H88,"")</f>
        <v/>
      </c>
      <c r="I147" s="36">
        <f>IFERROR(I94/I88,"")</f>
        <v/>
      </c>
      <c r="J147" s="36">
        <f>IFERROR(J94/J88,"")</f>
        <v/>
      </c>
      <c r="K147" s="36">
        <f>IFERROR(K94/K88,"")</f>
        <v/>
      </c>
      <c r="L147" s="36">
        <f>IFERROR(L94/L88,"")</f>
        <v/>
      </c>
      <c r="M147" s="36">
        <f>IFERROR(M94/M88,"")</f>
        <v/>
      </c>
      <c r="N147" s="36">
        <f>IFERROR(N94/N88,"")</f>
        <v/>
      </c>
      <c r="O147" s="36">
        <f>IFERROR(O94/O88,"")</f>
        <v/>
      </c>
      <c r="P147" s="36">
        <f>IFERROR(P94/P88,"")</f>
        <v/>
      </c>
      <c r="Q147" s="36">
        <f>IFERROR(Q94/Q88,"")</f>
        <v/>
      </c>
      <c r="R147" s="36">
        <f>IFERROR(R94/R88,"")</f>
        <v/>
      </c>
      <c r="S147" s="36">
        <f>IFERROR(S94/S88,"")</f>
        <v/>
      </c>
      <c r="T147" s="36">
        <f>IFERROR(T94/T88,"")</f>
        <v/>
      </c>
      <c r="U147" s="36">
        <f>IFERROR(U94/U88,"")</f>
        <v/>
      </c>
      <c r="V147" s="36">
        <f>IFERROR(V94/V88,"")</f>
        <v/>
      </c>
      <c r="W147" s="36">
        <f>IFERROR(W94/W88,"")</f>
        <v/>
      </c>
      <c r="X147" s="36">
        <f>IFERROR(X94/X88,"")</f>
        <v/>
      </c>
      <c r="Y147" s="36">
        <f>IFERROR(Y94/Y88,"")</f>
        <v/>
      </c>
      <c r="Z147" s="36">
        <f>IFERROR(Z94/Z88,"")</f>
        <v/>
      </c>
      <c r="AA147" s="36">
        <f>IFERROR(AA94/AA88,"")</f>
        <v/>
      </c>
      <c r="AB147" s="37" t="n">
        <v>0.121</v>
      </c>
      <c r="AC147" s="37" t="n">
        <v>0.121</v>
      </c>
      <c r="AD147" s="37" t="n">
        <v>0.121</v>
      </c>
      <c r="AE147" s="37" t="n">
        <v>0.121</v>
      </c>
      <c r="AF147" s="37" t="n">
        <v>0.121</v>
      </c>
      <c r="AG147" s="37" t="n">
        <v>0.121</v>
      </c>
      <c r="AH147" s="37" t="n">
        <v>0.121</v>
      </c>
      <c r="AJ147" s="36">
        <f>IFERROR(AJ94/AJ88,"")</f>
        <v/>
      </c>
      <c r="AK147" s="36">
        <f>IFERROR(AK94/AK88,"")</f>
        <v/>
      </c>
      <c r="AL147" s="36">
        <f>IFERROR(AL94/AL88,"")</f>
        <v/>
      </c>
      <c r="AM147" s="36">
        <f>IFERROR(AM94/AM88,"")</f>
        <v/>
      </c>
      <c r="AN147" s="36">
        <f>IFERROR(AN94/AN88,"")</f>
        <v/>
      </c>
      <c r="AO147" s="36">
        <f>IFERROR(AO94/AO88,"")</f>
        <v/>
      </c>
      <c r="AP147" s="36">
        <f>IFERROR(AP94/AP88,"")</f>
        <v/>
      </c>
      <c r="AQ147" s="37" t="n">
        <v>0.121</v>
      </c>
      <c r="AR147" s="37" t="n">
        <v>0.121</v>
      </c>
      <c r="AS147" s="37" t="n">
        <v>0.121</v>
      </c>
    </row>
    <row r="148">
      <c r="C148" s="8" t="inlineStr">
        <is>
          <t>Non-current Content Liabilities % of Content Assets</t>
        </is>
      </c>
      <c r="G148" s="36">
        <f>IFERROR(G102/G88,"")</f>
        <v/>
      </c>
      <c r="H148" s="36">
        <f>IFERROR(H102/H88,"")</f>
        <v/>
      </c>
      <c r="I148" s="36">
        <f>IFERROR(I102/I88,"")</f>
        <v/>
      </c>
      <c r="J148" s="36">
        <f>IFERROR(J102/J88,"")</f>
        <v/>
      </c>
      <c r="K148" s="36">
        <f>IFERROR(K102/K88,"")</f>
        <v/>
      </c>
      <c r="L148" s="36">
        <f>IFERROR(L102/L88,"")</f>
        <v/>
      </c>
      <c r="M148" s="36">
        <f>IFERROR(M102/M88,"")</f>
        <v/>
      </c>
      <c r="N148" s="36">
        <f>IFERROR(N102/N88,"")</f>
        <v/>
      </c>
      <c r="O148" s="36">
        <f>IFERROR(O102/O88,"")</f>
        <v/>
      </c>
      <c r="P148" s="36">
        <f>IFERROR(P102/P88,"")</f>
        <v/>
      </c>
      <c r="Q148" s="36">
        <f>IFERROR(Q102/Q88,"")</f>
        <v/>
      </c>
      <c r="R148" s="36">
        <f>IFERROR(R102/R88,"")</f>
        <v/>
      </c>
      <c r="S148" s="36">
        <f>IFERROR(S102/S88,"")</f>
        <v/>
      </c>
      <c r="T148" s="36">
        <f>IFERROR(T102/T88,"")</f>
        <v/>
      </c>
      <c r="U148" s="36">
        <f>IFERROR(U102/U88,"")</f>
        <v/>
      </c>
      <c r="V148" s="36">
        <f>IFERROR(V102/V88,"")</f>
        <v/>
      </c>
      <c r="W148" s="36">
        <f>IFERROR(W102/W88,"")</f>
        <v/>
      </c>
      <c r="X148" s="36">
        <f>IFERROR(X102/X88,"")</f>
        <v/>
      </c>
      <c r="Y148" s="36">
        <f>IFERROR(Y102/Y88,"")</f>
        <v/>
      </c>
      <c r="Z148" s="36">
        <f>IFERROR(Z102/Z88,"")</f>
        <v/>
      </c>
      <c r="AA148" s="36">
        <f>IFERROR(AA102/AA88,"")</f>
        <v/>
      </c>
      <c r="AB148" s="37" t="n">
        <v>0.049</v>
      </c>
      <c r="AC148" s="37" t="n">
        <v>0.049</v>
      </c>
      <c r="AD148" s="37" t="n">
        <v>0.049</v>
      </c>
      <c r="AE148" s="37" t="n">
        <v>0.049</v>
      </c>
      <c r="AF148" s="37" t="n">
        <v>0.049</v>
      </c>
      <c r="AG148" s="37" t="n">
        <v>0.049</v>
      </c>
      <c r="AH148" s="37" t="n">
        <v>0.049</v>
      </c>
      <c r="AJ148" s="36">
        <f>IFERROR(AJ102/AJ88,"")</f>
        <v/>
      </c>
      <c r="AK148" s="36">
        <f>IFERROR(AK102/AK88,"")</f>
        <v/>
      </c>
      <c r="AL148" s="36">
        <f>IFERROR(AL102/AL88,"")</f>
        <v/>
      </c>
      <c r="AM148" s="36">
        <f>IFERROR(AM102/AM88,"")</f>
        <v/>
      </c>
      <c r="AN148" s="36">
        <f>IFERROR(AN102/AN88,"")</f>
        <v/>
      </c>
      <c r="AO148" s="36">
        <f>IFERROR(AO102/AO88,"")</f>
        <v/>
      </c>
      <c r="AP148" s="36">
        <f>IFERROR(AP102/AP88,"")</f>
        <v/>
      </c>
      <c r="AQ148" s="37" t="n">
        <v>0.049</v>
      </c>
      <c r="AR148" s="37" t="n">
        <v>0.049</v>
      </c>
      <c r="AS148" s="37" t="n">
        <v>0.049</v>
      </c>
    </row>
    <row r="149"/>
    <row r="150"/>
    <row r="151">
      <c r="B151" s="20" t="inlineStr">
        <is>
          <t>Cash Flow Statement</t>
        </is>
      </c>
      <c r="C151" s="20" t="n"/>
      <c r="D151" s="20" t="n"/>
      <c r="E151" s="20" t="n"/>
      <c r="F151" s="20" t="n"/>
      <c r="G151" s="20" t="n"/>
      <c r="H151" s="20" t="n"/>
      <c r="I151" s="20" t="n"/>
      <c r="J151" s="20" t="n"/>
      <c r="K151" s="20" t="n"/>
      <c r="L151" s="20" t="n"/>
      <c r="M151" s="20" t="n"/>
      <c r="N151" s="20" t="n"/>
      <c r="O151" s="20" t="n"/>
      <c r="P151" s="20" t="n"/>
      <c r="Q151" s="20" t="n"/>
      <c r="R151" s="20" t="n"/>
      <c r="S151" s="20" t="n"/>
      <c r="T151" s="20" t="n"/>
      <c r="U151" s="20" t="n"/>
      <c r="V151" s="20" t="n"/>
      <c r="W151" s="20" t="n"/>
      <c r="X151" s="20" t="n"/>
      <c r="Y151" s="20" t="n"/>
      <c r="Z151" s="20" t="n"/>
      <c r="AA151" s="20" t="n"/>
      <c r="AB151" s="20" t="n"/>
      <c r="AC151" s="20" t="n"/>
      <c r="AD151" s="20" t="n"/>
      <c r="AE151" s="20" t="n"/>
      <c r="AF151" s="20" t="n"/>
      <c r="AG151" s="20" t="n"/>
      <c r="AH151" s="20" t="n"/>
      <c r="AJ151" s="20" t="n"/>
      <c r="AK151" s="20" t="n"/>
      <c r="AL151" s="20" t="n"/>
      <c r="AM151" s="20" t="n"/>
      <c r="AN151" s="20" t="n"/>
      <c r="AO151" s="20" t="n"/>
      <c r="AP151" s="20" t="n"/>
      <c r="AQ151" s="20" t="n"/>
      <c r="AR151" s="20" t="n"/>
      <c r="AS151" s="20" t="n"/>
    </row>
    <row r="152"/>
    <row r="153">
      <c r="C153" s="8" t="inlineStr">
        <is>
          <t>Net Income</t>
        </is>
      </c>
      <c r="G153" s="42">
        <f>G31</f>
        <v/>
      </c>
      <c r="H153" s="42">
        <f>H31</f>
        <v/>
      </c>
      <c r="I153" s="42">
        <f>I31</f>
        <v/>
      </c>
      <c r="J153" s="42">
        <f>J31</f>
        <v/>
      </c>
      <c r="K153" s="42">
        <f>K31</f>
        <v/>
      </c>
      <c r="L153" s="42">
        <f>L31</f>
        <v/>
      </c>
      <c r="M153" s="42">
        <f>M31</f>
        <v/>
      </c>
      <c r="N153" s="42">
        <f>N31</f>
        <v/>
      </c>
      <c r="O153" s="42">
        <f>O31</f>
        <v/>
      </c>
      <c r="P153" s="42">
        <f>P31</f>
        <v/>
      </c>
      <c r="Q153" s="42">
        <f>Q31</f>
        <v/>
      </c>
      <c r="R153" s="42">
        <f>R31</f>
        <v/>
      </c>
      <c r="S153" s="42">
        <f>S31</f>
        <v/>
      </c>
      <c r="T153" s="42">
        <f>T31</f>
        <v/>
      </c>
      <c r="U153" s="42">
        <f>U31</f>
        <v/>
      </c>
      <c r="V153" s="42">
        <f>V31</f>
        <v/>
      </c>
      <c r="W153" s="42">
        <f>W31</f>
        <v/>
      </c>
      <c r="X153" s="42">
        <f>X31</f>
        <v/>
      </c>
      <c r="Y153" s="42">
        <f>Y31</f>
        <v/>
      </c>
      <c r="Z153" s="42">
        <f>Z31</f>
        <v/>
      </c>
      <c r="AA153" s="42">
        <f>AA31</f>
        <v/>
      </c>
      <c r="AB153" s="42">
        <f>AB31</f>
        <v/>
      </c>
      <c r="AC153" s="42">
        <f>AC31</f>
        <v/>
      </c>
      <c r="AD153" s="42">
        <f>AD31</f>
        <v/>
      </c>
      <c r="AE153" s="42">
        <f>AE31</f>
        <v/>
      </c>
      <c r="AF153" s="42">
        <f>AF31</f>
        <v/>
      </c>
      <c r="AG153" s="42">
        <f>AG31</f>
        <v/>
      </c>
      <c r="AH153" s="42">
        <f>AH31</f>
        <v/>
      </c>
      <c r="AJ153" s="42">
        <f>AJ31</f>
        <v/>
      </c>
      <c r="AK153" s="42">
        <f>AK31</f>
        <v/>
      </c>
      <c r="AL153" s="42">
        <f>AL31</f>
        <v/>
      </c>
      <c r="AM153" s="42">
        <f>AM31</f>
        <v/>
      </c>
      <c r="AN153" s="42">
        <f>AN31</f>
        <v/>
      </c>
      <c r="AO153" s="26">
        <f>AA153+AB153+AC153+AD153</f>
        <v/>
      </c>
      <c r="AP153" s="26">
        <f>AE153+AF153+AG153+AH153</f>
        <v/>
      </c>
      <c r="AQ153" s="42">
        <f>AQ31</f>
        <v/>
      </c>
      <c r="AR153" s="42">
        <f>AR31</f>
        <v/>
      </c>
      <c r="AS153" s="42">
        <f>AS31</f>
        <v/>
      </c>
    </row>
    <row r="154">
      <c r="C154" s="8" t="inlineStr">
        <is>
          <t>Additions to Content Assets</t>
        </is>
      </c>
      <c r="G154" s="27" t="n">
        <v>-3284.576</v>
      </c>
      <c r="H154" s="27" t="n">
        <v>-4096.75</v>
      </c>
      <c r="I154" s="27" t="n">
        <v>-4666.237</v>
      </c>
      <c r="J154" s="27" t="n">
        <v>-5654.639</v>
      </c>
      <c r="K154" s="27" t="n">
        <v>-3584.164</v>
      </c>
      <c r="L154" s="27" t="n">
        <v>-4687.011</v>
      </c>
      <c r="M154" s="27" t="n">
        <v>-4582.671</v>
      </c>
      <c r="N154" s="27" t="n">
        <v>-3985.192</v>
      </c>
      <c r="O154" s="27" t="n">
        <v>-2458.666</v>
      </c>
      <c r="P154" s="27" t="n">
        <v>-3683.007</v>
      </c>
      <c r="Q154" s="27" t="n">
        <v>-2883.839</v>
      </c>
      <c r="R154" s="27" t="n">
        <v>-3529.191</v>
      </c>
      <c r="S154" s="27" t="n">
        <v>-3728.967</v>
      </c>
      <c r="T154" s="27" t="n">
        <v>-4048.852</v>
      </c>
      <c r="U154" s="27" t="n">
        <v>-4016.396</v>
      </c>
      <c r="V154" s="27" t="n">
        <v>-4429.402</v>
      </c>
      <c r="W154" s="27" t="n">
        <v>-3549.657</v>
      </c>
      <c r="X154" s="27" t="n">
        <v>-3835.813</v>
      </c>
      <c r="Y154" s="27" t="n">
        <v>-4653.935</v>
      </c>
      <c r="Z154" s="27" t="n">
        <v>-5057.212</v>
      </c>
      <c r="AA154" s="27" t="n">
        <v>-4846.917</v>
      </c>
      <c r="AB154" s="28">
        <f>-AB76*AB156</f>
        <v/>
      </c>
      <c r="AC154" s="28">
        <f>-AC76*AC156</f>
        <v/>
      </c>
      <c r="AD154" s="28">
        <f>-AD76*AD156</f>
        <v/>
      </c>
      <c r="AE154" s="28">
        <f>-AE76*AE156</f>
        <v/>
      </c>
      <c r="AF154" s="28">
        <f>-AF76*AF156</f>
        <v/>
      </c>
      <c r="AG154" s="28">
        <f>-AG76*AG156</f>
        <v/>
      </c>
      <c r="AH154" s="28">
        <f>-AH76*AH156</f>
        <v/>
      </c>
      <c r="AJ154" s="27" t="n">
        <v>-17702.202</v>
      </c>
      <c r="AK154" s="27" t="n">
        <v>-16839.038</v>
      </c>
      <c r="AL154" s="27" t="n">
        <v>-12554.703</v>
      </c>
      <c r="AM154" s="27" t="n">
        <v>-16223.617</v>
      </c>
      <c r="AN154" s="27" t="n">
        <v>-17096.617</v>
      </c>
      <c r="AO154" s="28">
        <f>AA154+AB154+AC154+AD154</f>
        <v/>
      </c>
      <c r="AP154" s="28">
        <f>AE154+AF154+AG154+AH154</f>
        <v/>
      </c>
      <c r="AQ154" s="28">
        <f>-AQ76*AQ156</f>
        <v/>
      </c>
      <c r="AR154" s="28">
        <f>-AR76*AR156</f>
        <v/>
      </c>
      <c r="AS154" s="28">
        <f>-AS76*AS156</f>
        <v/>
      </c>
    </row>
    <row r="155">
      <c r="C155" s="8" t="inlineStr">
        <is>
          <t>Change in Content Liabilities</t>
        </is>
      </c>
      <c r="G155" s="27" t="n">
        <v>-266.04</v>
      </c>
      <c r="H155" s="27" t="n">
        <v>-312.208</v>
      </c>
      <c r="I155" s="27" t="n">
        <v>-29.246</v>
      </c>
      <c r="J155" s="27" t="n">
        <v>840.3920000000001</v>
      </c>
      <c r="K155" s="27" t="n">
        <v>-347.149</v>
      </c>
      <c r="L155" s="27" t="n">
        <v>191.228</v>
      </c>
      <c r="M155" s="27" t="n">
        <v>60.867</v>
      </c>
      <c r="N155" s="27" t="n">
        <v>274.364</v>
      </c>
      <c r="O155" s="27" t="n">
        <v>-354.791</v>
      </c>
      <c r="P155" s="27" t="n">
        <v>46.119</v>
      </c>
      <c r="Q155" s="27" t="n">
        <v>-325.989</v>
      </c>
      <c r="R155" s="27" t="n">
        <v>49.059</v>
      </c>
      <c r="S155" s="27" t="n">
        <v>-189.441</v>
      </c>
      <c r="T155" s="27" t="n">
        <v>-366.572</v>
      </c>
      <c r="U155" s="27" t="n">
        <v>-83.58499999999999</v>
      </c>
      <c r="V155" s="27" t="n">
        <v>-139.537</v>
      </c>
      <c r="W155" s="27" t="n">
        <v>-411.253</v>
      </c>
      <c r="X155" s="27" t="n">
        <v>-214.052</v>
      </c>
      <c r="Y155" s="27" t="n">
        <v>24.262</v>
      </c>
      <c r="Z155" s="27" t="n">
        <v>-9.795</v>
      </c>
      <c r="AA155" s="27" t="n">
        <v>45.216</v>
      </c>
      <c r="AB155" s="28">
        <f>AB94+AB102-AA94-AA102</f>
        <v/>
      </c>
      <c r="AC155" s="28">
        <f>AC94+AC102-AB94-AB102</f>
        <v/>
      </c>
      <c r="AD155" s="28">
        <f>AD94+AD102-AC94-AC102</f>
        <v/>
      </c>
      <c r="AE155" s="28">
        <f>AE94+AE102-AD94-AD102</f>
        <v/>
      </c>
      <c r="AF155" s="28">
        <f>AF94+AF102-AE94-AE102</f>
        <v/>
      </c>
      <c r="AG155" s="28">
        <f>AG94+AG102-AF94-AF102</f>
        <v/>
      </c>
      <c r="AH155" s="28">
        <f>AH94+AH102-AG94-AG102</f>
        <v/>
      </c>
      <c r="AJ155" s="27" t="n">
        <v>232.898</v>
      </c>
      <c r="AK155" s="27" t="n">
        <v>179.31</v>
      </c>
      <c r="AL155" s="27" t="n">
        <v>-585.602</v>
      </c>
      <c r="AM155" s="27" t="n">
        <v>-779.135</v>
      </c>
      <c r="AN155" s="27" t="n">
        <v>-610.838</v>
      </c>
      <c r="AO155" s="28">
        <f>AA155+AB155+AC155+AD155</f>
        <v/>
      </c>
      <c r="AP155" s="28">
        <f>AE155+AF155+AG155+AH155</f>
        <v/>
      </c>
      <c r="AQ155" s="28">
        <f>AQ94+AQ102-AP94-AP102</f>
        <v/>
      </c>
      <c r="AR155" s="28">
        <f>AR94+AR102-AQ94-AQ102</f>
        <v/>
      </c>
      <c r="AS155" s="28">
        <f>AS94+AS102-AR94-AR102</f>
        <v/>
      </c>
    </row>
    <row r="156">
      <c r="C156" s="8" t="inlineStr">
        <is>
          <t>Amortization of Content Assets</t>
        </is>
      </c>
      <c r="G156" s="27" t="n">
        <v>2719.196</v>
      </c>
      <c r="H156" s="27" t="n">
        <v>2806.803</v>
      </c>
      <c r="I156" s="27" t="n">
        <v>2963.051</v>
      </c>
      <c r="J156" s="27" t="n">
        <v>3741.317</v>
      </c>
      <c r="K156" s="27" t="n">
        <v>3166.365</v>
      </c>
      <c r="L156" s="27" t="n">
        <v>3261.348</v>
      </c>
      <c r="M156" s="27" t="n">
        <v>3653.592</v>
      </c>
      <c r="N156" s="27" t="n">
        <v>3944.827</v>
      </c>
      <c r="O156" s="27" t="n">
        <v>3459.984</v>
      </c>
      <c r="P156" s="27" t="n">
        <v>3410.021</v>
      </c>
      <c r="Q156" s="27" t="n">
        <v>3573.353</v>
      </c>
      <c r="R156" s="27" t="n">
        <v>3754.079</v>
      </c>
      <c r="S156" s="27" t="n">
        <v>3670.805</v>
      </c>
      <c r="T156" s="27" t="n">
        <v>3769.69</v>
      </c>
      <c r="U156" s="27" t="n">
        <v>3699.521</v>
      </c>
      <c r="V156" s="27" t="n">
        <v>4161.501</v>
      </c>
      <c r="W156" s="27" t="n">
        <v>3823.112</v>
      </c>
      <c r="X156" s="27" t="n">
        <v>3832.074</v>
      </c>
      <c r="Y156" s="27" t="n">
        <v>4002.744</v>
      </c>
      <c r="Z156" s="27" t="n">
        <v>4764.236</v>
      </c>
      <c r="AA156" s="27" t="n">
        <v>4217.9</v>
      </c>
      <c r="AB156" s="28">
        <f>X156*(1+AB75)</f>
        <v/>
      </c>
      <c r="AC156" s="28">
        <f>Y156*(1+AC75)</f>
        <v/>
      </c>
      <c r="AD156" s="28">
        <f>Z156*(1+AD75)</f>
        <v/>
      </c>
      <c r="AE156" s="28">
        <f>AA156*(1+AE75)</f>
        <v/>
      </c>
      <c r="AF156" s="28">
        <f>AB156*(1+AF75)</f>
        <v/>
      </c>
      <c r="AG156" s="28">
        <f>AC156*(1+AG75)</f>
        <v/>
      </c>
      <c r="AH156" s="28">
        <f>AD156*(1+AH75)</f>
        <v/>
      </c>
      <c r="AJ156" s="27" t="n">
        <v>12230.367</v>
      </c>
      <c r="AK156" s="27" t="n">
        <v>14026.132</v>
      </c>
      <c r="AL156" s="27" t="n">
        <v>14197.437</v>
      </c>
      <c r="AM156" s="27" t="n">
        <v>15301.517</v>
      </c>
      <c r="AN156" s="27" t="n">
        <v>16422.166</v>
      </c>
      <c r="AO156" s="28">
        <f>AA156+AB156+AC156+AD156</f>
        <v/>
      </c>
      <c r="AP156" s="28">
        <f>AE156+AF156+AG156+AH156</f>
        <v/>
      </c>
      <c r="AQ156" s="28">
        <f>AP156*(1+AQ75)</f>
        <v/>
      </c>
      <c r="AR156" s="28">
        <f>AQ156*(1+AR75)</f>
        <v/>
      </c>
      <c r="AS156" s="28">
        <f>AR156*(1+AS75)</f>
        <v/>
      </c>
    </row>
    <row r="157">
      <c r="C157" s="8" t="inlineStr">
        <is>
          <t>Depreciation and Amortization of P&amp;E and Intangibles</t>
        </is>
      </c>
      <c r="G157" s="27" t="n">
        <v>35.741</v>
      </c>
      <c r="H157" s="27" t="n">
        <v>38.434</v>
      </c>
      <c r="I157" s="27" t="n">
        <v>70.253</v>
      </c>
      <c r="J157" s="27" t="n">
        <v>63.984</v>
      </c>
      <c r="K157" s="27" t="n">
        <v>74.602</v>
      </c>
      <c r="L157" s="27" t="n">
        <v>83.505</v>
      </c>
      <c r="M157" s="27" t="n">
        <v>85.188</v>
      </c>
      <c r="N157" s="27" t="n">
        <v>93.387</v>
      </c>
      <c r="O157" s="27" t="n">
        <v>90.33499999999999</v>
      </c>
      <c r="P157" s="27" t="n">
        <v>89.38500000000001</v>
      </c>
      <c r="Q157" s="27" t="n">
        <v>90.66</v>
      </c>
      <c r="R157" s="27" t="n">
        <v>86.56699999999999</v>
      </c>
      <c r="S157" s="27" t="n">
        <v>87.23399999999999</v>
      </c>
      <c r="T157" s="27" t="n">
        <v>81.227</v>
      </c>
      <c r="U157" s="27" t="n">
        <v>80.914</v>
      </c>
      <c r="V157" s="27" t="n">
        <v>79.539</v>
      </c>
      <c r="W157" s="27" t="n">
        <v>80.06699999999999</v>
      </c>
      <c r="X157" s="27" t="n">
        <v>80.01300000000001</v>
      </c>
      <c r="Y157" s="27" t="n">
        <v>87.32599999999999</v>
      </c>
      <c r="Z157" s="27" t="n">
        <v>85.983</v>
      </c>
      <c r="AA157" s="27" t="n">
        <v>98.575</v>
      </c>
      <c r="AB157" s="28">
        <f>AA89*AB145</f>
        <v/>
      </c>
      <c r="AC157" s="28">
        <f>AB89*AC145</f>
        <v/>
      </c>
      <c r="AD157" s="28">
        <f>AC89*AD145</f>
        <v/>
      </c>
      <c r="AE157" s="28">
        <f>AD89*AE145</f>
        <v/>
      </c>
      <c r="AF157" s="28">
        <f>AE89*AF145</f>
        <v/>
      </c>
      <c r="AG157" s="28">
        <f>AF89*AG145</f>
        <v/>
      </c>
      <c r="AH157" s="28">
        <f>AG89*AH145</f>
        <v/>
      </c>
      <c r="AJ157" s="27" t="n">
        <v>208.412</v>
      </c>
      <c r="AK157" s="27" t="n">
        <v>336.682</v>
      </c>
      <c r="AL157" s="27" t="n">
        <v>356.947</v>
      </c>
      <c r="AM157" s="27" t="n">
        <v>328.914</v>
      </c>
      <c r="AN157" s="27" t="n">
        <v>333.389</v>
      </c>
      <c r="AO157" s="28">
        <f>AA157+AB157+AC157+AD157</f>
        <v/>
      </c>
      <c r="AP157" s="28">
        <f>AE157+AF157+AG157+AH157</f>
        <v/>
      </c>
      <c r="AQ157" s="28">
        <f>AP89*AQ145</f>
        <v/>
      </c>
      <c r="AR157" s="28">
        <f>AQ89*AR145</f>
        <v/>
      </c>
      <c r="AS157" s="28">
        <f>AR89*AS145</f>
        <v/>
      </c>
    </row>
    <row r="158">
      <c r="C158" s="8" t="inlineStr">
        <is>
          <t>Stock-based Compensation Expense</t>
        </is>
      </c>
      <c r="G158" s="27" t="n">
        <v>107.23</v>
      </c>
      <c r="H158" s="27" t="n">
        <v>101.583</v>
      </c>
      <c r="I158" s="27" t="n">
        <v>95.078</v>
      </c>
      <c r="J158" s="27" t="n">
        <v>99.32899999999999</v>
      </c>
      <c r="K158" s="27" t="n">
        <v>119.209</v>
      </c>
      <c r="L158" s="27" t="n">
        <v>150.392</v>
      </c>
      <c r="M158" s="27" t="n">
        <v>152.062</v>
      </c>
      <c r="N158" s="27" t="n">
        <v>153.789</v>
      </c>
      <c r="O158" s="27" t="n">
        <v>99.099</v>
      </c>
      <c r="P158" s="27" t="n">
        <v>78.03</v>
      </c>
      <c r="Q158" s="27" t="n">
        <v>79.72</v>
      </c>
      <c r="R158" s="27" t="n">
        <v>82.51900000000001</v>
      </c>
      <c r="S158" s="27" t="n">
        <v>76.345</v>
      </c>
      <c r="T158" s="27" t="n">
        <v>68.76600000000001</v>
      </c>
      <c r="U158" s="27" t="n">
        <v>65.65000000000001</v>
      </c>
      <c r="V158" s="27" t="n">
        <v>61.827</v>
      </c>
      <c r="W158" s="27" t="n">
        <v>71.977</v>
      </c>
      <c r="X158" s="27" t="n">
        <v>80.86199999999999</v>
      </c>
      <c r="Y158" s="27" t="n">
        <v>80.986</v>
      </c>
      <c r="Z158" s="27" t="n">
        <v>134.624</v>
      </c>
      <c r="AA158" s="27" t="n">
        <v>140.405</v>
      </c>
      <c r="AB158" s="28">
        <f>AB15*AB146</f>
        <v/>
      </c>
      <c r="AC158" s="28">
        <f>AC15*AC146</f>
        <v/>
      </c>
      <c r="AD158" s="28">
        <f>AD15*AD146</f>
        <v/>
      </c>
      <c r="AE158" s="28">
        <f>AE15*AE146</f>
        <v/>
      </c>
      <c r="AF158" s="28">
        <f>AF15*AF146</f>
        <v/>
      </c>
      <c r="AG158" s="28">
        <f>AG15*AG146</f>
        <v/>
      </c>
      <c r="AH158" s="28">
        <f>AH15*AH146</f>
        <v/>
      </c>
      <c r="AJ158" s="27" t="n">
        <v>403.22</v>
      </c>
      <c r="AK158" s="27" t="n">
        <v>575.452</v>
      </c>
      <c r="AL158" s="27" t="n">
        <v>339.368</v>
      </c>
      <c r="AM158" s="27" t="n">
        <v>272.588</v>
      </c>
      <c r="AN158" s="27" t="n">
        <v>368.449</v>
      </c>
      <c r="AO158" s="28">
        <f>AA158+AB158+AC158+AD158</f>
        <v/>
      </c>
      <c r="AP158" s="28">
        <f>AE158+AF158+AG158+AH158</f>
        <v/>
      </c>
      <c r="AQ158" s="28">
        <f>AQ15*AQ146</f>
        <v/>
      </c>
      <c r="AR158" s="28">
        <f>AR15*AR146</f>
        <v/>
      </c>
      <c r="AS158" s="28">
        <f>AS15*AS146</f>
        <v/>
      </c>
    </row>
    <row r="159">
      <c r="C159" s="8" t="inlineStr">
        <is>
          <t>Foreign Currency Remeasurement Loss (Gain) on Debt</t>
        </is>
      </c>
      <c r="G159" s="27" t="n">
        <v>-253.33</v>
      </c>
      <c r="H159" s="27" t="n">
        <v>63.074</v>
      </c>
      <c r="I159" s="27" t="n">
        <v>-136.488</v>
      </c>
      <c r="J159" s="27" t="n">
        <v>-103.917</v>
      </c>
      <c r="K159" s="27" t="n">
        <v>-161.821</v>
      </c>
      <c r="L159" s="27" t="n">
        <v>-304.513</v>
      </c>
      <c r="M159" s="27" t="n">
        <v>-348.458</v>
      </c>
      <c r="N159" s="27" t="n">
        <v>461.681</v>
      </c>
      <c r="O159" s="27" t="n">
        <v>80.651</v>
      </c>
      <c r="P159" s="27" t="n">
        <v>28.952</v>
      </c>
      <c r="Q159" s="27" t="n">
        <v>-172.678</v>
      </c>
      <c r="R159" s="27" t="n">
        <v>239.371</v>
      </c>
      <c r="S159" s="27" t="n">
        <v>-130.801</v>
      </c>
      <c r="T159" s="27" t="n">
        <v>-42.692</v>
      </c>
      <c r="U159" s="27" t="n">
        <v>104.809</v>
      </c>
      <c r="V159" s="27" t="n">
        <v>-52.855</v>
      </c>
      <c r="W159" s="27" t="n">
        <v>28.547</v>
      </c>
      <c r="X159" s="27" t="n">
        <v>55.238</v>
      </c>
      <c r="Y159" s="27" t="n">
        <v>-1.707</v>
      </c>
      <c r="Z159" s="27" t="n">
        <v>-9.73</v>
      </c>
      <c r="AA159" s="27" t="n">
        <v>-10.11</v>
      </c>
      <c r="AB159" s="33" t="n">
        <v>0</v>
      </c>
      <c r="AC159" s="33" t="n">
        <v>0</v>
      </c>
      <c r="AD159" s="33" t="n">
        <v>0</v>
      </c>
      <c r="AE159" s="33" t="n">
        <v>0</v>
      </c>
      <c r="AF159" s="33" t="n">
        <v>0</v>
      </c>
      <c r="AG159" s="33" t="n">
        <v>0</v>
      </c>
      <c r="AH159" s="33" t="n">
        <v>0</v>
      </c>
      <c r="AJ159" s="27" t="n">
        <v>-430.661</v>
      </c>
      <c r="AK159" s="27" t="n">
        <v>-353.111</v>
      </c>
      <c r="AL159" s="27" t="n">
        <v>176.296</v>
      </c>
      <c r="AM159" s="27" t="n">
        <v>-121.539</v>
      </c>
      <c r="AN159" s="27" t="n">
        <v>72.348</v>
      </c>
      <c r="AO159" s="28">
        <f>AA159+AB159+AC159+AD159</f>
        <v/>
      </c>
      <c r="AP159" s="28">
        <f>AE159+AF159+AG159+AH159</f>
        <v/>
      </c>
      <c r="AQ159" s="33" t="n">
        <v>0</v>
      </c>
      <c r="AR159" s="33" t="n">
        <v>0</v>
      </c>
      <c r="AS159" s="33" t="n">
        <v>0</v>
      </c>
    </row>
    <row r="160">
      <c r="C160" s="8" t="inlineStr">
        <is>
          <t>Other Non-cash Items</t>
        </is>
      </c>
      <c r="G160" s="27" t="n">
        <v>72.657</v>
      </c>
      <c r="H160" s="27" t="n">
        <v>108.103</v>
      </c>
      <c r="I160" s="27" t="n">
        <v>102.211</v>
      </c>
      <c r="J160" s="27" t="n">
        <v>93.806</v>
      </c>
      <c r="K160" s="27" t="n">
        <v>101.968</v>
      </c>
      <c r="L160" s="27" t="n">
        <v>205.374</v>
      </c>
      <c r="M160" s="27" t="n">
        <v>102.513</v>
      </c>
      <c r="N160" s="27" t="n">
        <v>123.688</v>
      </c>
      <c r="O160" s="27" t="n">
        <v>120.008</v>
      </c>
      <c r="P160" s="27" t="n">
        <v>121.483</v>
      </c>
      <c r="Q160" s="27" t="n">
        <v>115.688</v>
      </c>
      <c r="R160" s="27" t="n">
        <v>154.896</v>
      </c>
      <c r="S160" s="27" t="n">
        <v>97.181</v>
      </c>
      <c r="T160" s="27" t="n">
        <v>138.588</v>
      </c>
      <c r="U160" s="27" t="n">
        <v>128.082</v>
      </c>
      <c r="V160" s="27" t="n">
        <v>130.927</v>
      </c>
      <c r="W160" s="27" t="n">
        <v>114.73</v>
      </c>
      <c r="X160" s="27" t="n">
        <v>120.139</v>
      </c>
      <c r="Y160" s="27" t="n">
        <v>142.293</v>
      </c>
      <c r="Z160" s="27" t="n">
        <v>200.289</v>
      </c>
      <c r="AA160" s="27" t="n">
        <v>198.227</v>
      </c>
      <c r="AB160" s="33" t="n">
        <v>0</v>
      </c>
      <c r="AC160" s="33" t="n">
        <v>0</v>
      </c>
      <c r="AD160" s="33" t="n">
        <v>0</v>
      </c>
      <c r="AE160" s="33" t="n">
        <v>0</v>
      </c>
      <c r="AF160" s="33" t="n">
        <v>0</v>
      </c>
      <c r="AG160" s="33" t="n">
        <v>0</v>
      </c>
      <c r="AH160" s="33" t="n">
        <v>0</v>
      </c>
      <c r="AJ160" s="27" t="n">
        <v>376.777</v>
      </c>
      <c r="AK160" s="27" t="n">
        <v>533.543</v>
      </c>
      <c r="AL160" s="27" t="n">
        <v>512.075</v>
      </c>
      <c r="AM160" s="27" t="n">
        <v>494.778</v>
      </c>
      <c r="AN160" s="27" t="n">
        <v>577.451</v>
      </c>
      <c r="AO160" s="28">
        <f>AA160+AB160+AC160+AD160</f>
        <v/>
      </c>
      <c r="AP160" s="28">
        <f>AE160+AF160+AG160+AH160</f>
        <v/>
      </c>
      <c r="AQ160" s="33" t="n">
        <v>0</v>
      </c>
      <c r="AR160" s="33" t="n">
        <v>0</v>
      </c>
      <c r="AS160" s="33" t="n">
        <v>0</v>
      </c>
    </row>
    <row r="161">
      <c r="C161" s="8" t="inlineStr">
        <is>
          <t>Deferred Income Taxes</t>
        </is>
      </c>
      <c r="G161" s="27" t="n">
        <v>159.733</v>
      </c>
      <c r="H161" s="27" t="n">
        <v>51.127</v>
      </c>
      <c r="I161" s="27" t="n">
        <v>50.967</v>
      </c>
      <c r="J161" s="27" t="n">
        <v>-62.279</v>
      </c>
      <c r="K161" s="27" t="n">
        <v>-68.90600000000001</v>
      </c>
      <c r="L161" s="27" t="n">
        <v>-115.82</v>
      </c>
      <c r="M161" s="27" t="n">
        <v>-57.797</v>
      </c>
      <c r="N161" s="27" t="n">
        <v>75.973</v>
      </c>
      <c r="O161" s="27" t="n">
        <v>-98.782</v>
      </c>
      <c r="P161" s="27" t="n">
        <v>-103.172</v>
      </c>
      <c r="Q161" s="27" t="n">
        <v>-86.277</v>
      </c>
      <c r="R161" s="27" t="n">
        <v>-171.128</v>
      </c>
      <c r="S161" s="27" t="n">
        <v>-107.077</v>
      </c>
      <c r="T161" s="27" t="n">
        <v>-209.387</v>
      </c>
      <c r="U161" s="27" t="n">
        <v>-200.982</v>
      </c>
      <c r="V161" s="27" t="n">
        <v>-73.252</v>
      </c>
      <c r="W161" s="27" t="n">
        <v>-163.928</v>
      </c>
      <c r="X161" s="27" t="n">
        <v>-135.755</v>
      </c>
      <c r="Y161" s="27" t="n">
        <v>20.539</v>
      </c>
      <c r="Z161" s="27" t="n">
        <v>-162.912</v>
      </c>
      <c r="AA161" s="27" t="n">
        <v>58.819</v>
      </c>
      <c r="AB161" s="33" t="n">
        <v>0</v>
      </c>
      <c r="AC161" s="33" t="n">
        <v>0</v>
      </c>
      <c r="AD161" s="33" t="n">
        <v>0</v>
      </c>
      <c r="AE161" s="33" t="n">
        <v>0</v>
      </c>
      <c r="AF161" s="33" t="n">
        <v>0</v>
      </c>
      <c r="AG161" s="33" t="n">
        <v>0</v>
      </c>
      <c r="AH161" s="33" t="n">
        <v>0</v>
      </c>
      <c r="AJ161" s="27" t="n">
        <v>199.548</v>
      </c>
      <c r="AK161" s="27" t="n">
        <v>-166.55</v>
      </c>
      <c r="AL161" s="27" t="n">
        <v>-459.359</v>
      </c>
      <c r="AM161" s="27" t="n">
        <v>-590.698</v>
      </c>
      <c r="AN161" s="27" t="n">
        <v>-442.056</v>
      </c>
      <c r="AO161" s="28">
        <f>AA161+AB161+AC161+AD161</f>
        <v/>
      </c>
      <c r="AP161" s="28">
        <f>AE161+AF161+AG161+AH161</f>
        <v/>
      </c>
      <c r="AQ161" s="33" t="n">
        <v>0</v>
      </c>
      <c r="AR161" s="33" t="n">
        <v>0</v>
      </c>
      <c r="AS161" s="33" t="n">
        <v>0</v>
      </c>
    </row>
    <row r="162">
      <c r="C162" s="8" t="inlineStr">
        <is>
          <t>Change in Other Current Assets</t>
        </is>
      </c>
      <c r="G162" s="27" t="n">
        <v>-221.555</v>
      </c>
      <c r="H162" s="27" t="n">
        <v>-52.373</v>
      </c>
      <c r="I162" s="27" t="n">
        <v>-95.145</v>
      </c>
      <c r="J162" s="27" t="n">
        <v>-0.608</v>
      </c>
      <c r="K162" s="27" t="n">
        <v>41.157</v>
      </c>
      <c r="L162" s="27" t="n">
        <v>123.399</v>
      </c>
      <c r="M162" s="27" t="n">
        <v>-120.071</v>
      </c>
      <c r="N162" s="27" t="n">
        <v>-398.319</v>
      </c>
      <c r="O162" s="27" t="n">
        <v>-88.52200000000001</v>
      </c>
      <c r="P162" s="27" t="n">
        <v>-183.049</v>
      </c>
      <c r="Q162" s="27" t="n">
        <v>103.766</v>
      </c>
      <c r="R162" s="27" t="n">
        <v>-13.198</v>
      </c>
      <c r="S162" s="27" t="n">
        <v>38.049</v>
      </c>
      <c r="T162" s="27" t="n">
        <v>-28.959</v>
      </c>
      <c r="U162" s="27" t="n">
        <v>54.956</v>
      </c>
      <c r="V162" s="27" t="n">
        <v>-41.866</v>
      </c>
      <c r="W162" s="27" t="n">
        <v>-131.367</v>
      </c>
      <c r="X162" s="27" t="n">
        <v>-176.683</v>
      </c>
      <c r="Y162" s="27" t="n">
        <v>-169.597</v>
      </c>
      <c r="Z162" s="27" t="n">
        <v>-313.014</v>
      </c>
      <c r="AA162" s="27" t="n">
        <v>-704.64</v>
      </c>
      <c r="AB162" s="28">
        <f>AA84-AB84</f>
        <v/>
      </c>
      <c r="AC162" s="28">
        <f>AB84-AC84</f>
        <v/>
      </c>
      <c r="AD162" s="28">
        <f>AC84-AD84</f>
        <v/>
      </c>
      <c r="AE162" s="28">
        <f>AD84-AE84</f>
        <v/>
      </c>
      <c r="AF162" s="28">
        <f>AE84-AF84</f>
        <v/>
      </c>
      <c r="AG162" s="28">
        <f>AF84-AG84</f>
        <v/>
      </c>
      <c r="AH162" s="28">
        <f>AG84-AH84</f>
        <v/>
      </c>
      <c r="AJ162" s="27" t="n">
        <v>-369.681</v>
      </c>
      <c r="AK162" s="27" t="n">
        <v>-353.834</v>
      </c>
      <c r="AL162" s="27" t="n">
        <v>-181.003</v>
      </c>
      <c r="AM162" s="27" t="n">
        <v>22.18</v>
      </c>
      <c r="AN162" s="27" t="n">
        <v>-790.6609999999999</v>
      </c>
      <c r="AO162" s="28">
        <f>AA162+AB162+AC162+AD162</f>
        <v/>
      </c>
      <c r="AP162" s="28">
        <f>AE162+AF162+AG162+AH162</f>
        <v/>
      </c>
      <c r="AQ162" s="28">
        <f>AP84-AQ84</f>
        <v/>
      </c>
      <c r="AR162" s="28">
        <f>AQ84-AR84</f>
        <v/>
      </c>
      <c r="AS162" s="28">
        <f>AR84-AS84</f>
        <v/>
      </c>
    </row>
    <row r="163">
      <c r="C163" s="8" t="inlineStr">
        <is>
          <t>Change in Accounts Payable</t>
        </is>
      </c>
      <c r="G163" s="27" t="n">
        <v>-137.313</v>
      </c>
      <c r="H163" s="27" t="n">
        <v>72.313</v>
      </c>
      <c r="I163" s="27" t="n">
        <v>24.836</v>
      </c>
      <c r="J163" s="27" t="n">
        <v>185.279</v>
      </c>
      <c r="K163" s="27" t="n">
        <v>-215.444</v>
      </c>
      <c r="L163" s="27" t="n">
        <v>-122.048</v>
      </c>
      <c r="M163" s="27" t="n">
        <v>53.875</v>
      </c>
      <c r="N163" s="27" t="n">
        <v>125.074</v>
      </c>
      <c r="O163" s="27" t="n">
        <v>-89.66800000000001</v>
      </c>
      <c r="P163" s="27" t="n">
        <v>38.332</v>
      </c>
      <c r="Q163" s="27" t="n">
        <v>-68.39</v>
      </c>
      <c r="R163" s="27" t="n">
        <v>213.228</v>
      </c>
      <c r="S163" s="27" t="n">
        <v>-145.265</v>
      </c>
      <c r="T163" s="27" t="n">
        <v>-19.358</v>
      </c>
      <c r="U163" s="27" t="n">
        <v>30.597</v>
      </c>
      <c r="V163" s="27" t="n">
        <v>255.379</v>
      </c>
      <c r="W163" s="27" t="n">
        <v>-276.426</v>
      </c>
      <c r="X163" s="27" t="n">
        <v>11.046</v>
      </c>
      <c r="Y163" s="27" t="n">
        <v>139.451</v>
      </c>
      <c r="Z163" s="27" t="n">
        <v>117.89</v>
      </c>
      <c r="AA163" s="27" t="n">
        <v>0.154</v>
      </c>
      <c r="AB163" s="28">
        <f>AB95-AA95</f>
        <v/>
      </c>
      <c r="AC163" s="28">
        <f>AC95-AB95</f>
        <v/>
      </c>
      <c r="AD163" s="28">
        <f>AD95-AC95</f>
        <v/>
      </c>
      <c r="AE163" s="28">
        <f>AE95-AD95</f>
        <v/>
      </c>
      <c r="AF163" s="28">
        <f>AF95-AE95</f>
        <v/>
      </c>
      <c r="AG163" s="28">
        <f>AG95-AF95</f>
        <v/>
      </c>
      <c r="AH163" s="28">
        <f>AH95-AG95</f>
        <v/>
      </c>
      <c r="AJ163" s="27" t="n">
        <v>145.115</v>
      </c>
      <c r="AK163" s="27" t="n">
        <v>-158.543</v>
      </c>
      <c r="AL163" s="27" t="n">
        <v>93.502</v>
      </c>
      <c r="AM163" s="27" t="n">
        <v>121.353</v>
      </c>
      <c r="AN163" s="27" t="n">
        <v>-8.039</v>
      </c>
      <c r="AO163" s="28">
        <f>AA163+AB163+AC163+AD163</f>
        <v/>
      </c>
      <c r="AP163" s="28">
        <f>AE163+AF163+AG163+AH163</f>
        <v/>
      </c>
      <c r="AQ163" s="28">
        <f>AQ95-AP95</f>
        <v/>
      </c>
      <c r="AR163" s="28">
        <f>AR95-AQ95</f>
        <v/>
      </c>
      <c r="AS163" s="28">
        <f>AS95-AR95</f>
        <v/>
      </c>
    </row>
    <row r="164">
      <c r="C164" s="8" t="inlineStr">
        <is>
          <t>Change in Accrued Expenses and Other Liabilities</t>
        </is>
      </c>
      <c r="G164" s="27" t="n">
        <v>177.897</v>
      </c>
      <c r="H164" s="27" t="n">
        <v>-171.43</v>
      </c>
      <c r="I164" s="27" t="n">
        <v>269.774</v>
      </c>
      <c r="J164" s="27" t="n">
        <v>-95.90300000000001</v>
      </c>
      <c r="K164" s="27" t="n">
        <v>350.763</v>
      </c>
      <c r="L164" s="27" t="n">
        <v>-238.719</v>
      </c>
      <c r="M164" s="27" t="n">
        <v>212.072</v>
      </c>
      <c r="N164" s="27" t="n">
        <v>-379.629</v>
      </c>
      <c r="O164" s="27" t="n">
        <v>185.299</v>
      </c>
      <c r="P164" s="27" t="n">
        <v>177.831</v>
      </c>
      <c r="Q164" s="27" t="n">
        <v>-65.029</v>
      </c>
      <c r="R164" s="27" t="n">
        <v>-194.536</v>
      </c>
      <c r="S164" s="27" t="n">
        <v>251.782</v>
      </c>
      <c r="T164" s="27" t="n">
        <v>-114.303</v>
      </c>
      <c r="U164" s="27" t="n">
        <v>179.011</v>
      </c>
      <c r="V164" s="27" t="n">
        <v>-124.591</v>
      </c>
      <c r="W164" s="27" t="n">
        <v>306.413</v>
      </c>
      <c r="X164" s="27" t="n">
        <v>-267.235</v>
      </c>
      <c r="Y164" s="27" t="n">
        <v>707.151</v>
      </c>
      <c r="Z164" s="27" t="n">
        <v>134.889</v>
      </c>
      <c r="AA164" s="27" t="n">
        <v>1295.904</v>
      </c>
      <c r="AB164" s="28">
        <f>AB96-AA96</f>
        <v/>
      </c>
      <c r="AC164" s="28">
        <f>AC96-AB96</f>
        <v/>
      </c>
      <c r="AD164" s="28">
        <f>AD96-AC96</f>
        <v/>
      </c>
      <c r="AE164" s="28">
        <f>AE96-AD96</f>
        <v/>
      </c>
      <c r="AF164" s="28">
        <f>AF96-AE96</f>
        <v/>
      </c>
      <c r="AG164" s="28">
        <f>AG96-AF96</f>
        <v/>
      </c>
      <c r="AH164" s="28">
        <f>AH96-AG96</f>
        <v/>
      </c>
      <c r="AJ164" s="27" t="n">
        <v>180.338</v>
      </c>
      <c r="AK164" s="27" t="n">
        <v>-55.513</v>
      </c>
      <c r="AL164" s="27" t="n">
        <v>103.565</v>
      </c>
      <c r="AM164" s="27" t="n">
        <v>191.899</v>
      </c>
      <c r="AN164" s="27" t="n">
        <v>881.218</v>
      </c>
      <c r="AO164" s="28">
        <f>AA164+AB164+AC164+AD164</f>
        <v/>
      </c>
      <c r="AP164" s="28">
        <f>AE164+AF164+AG164+AH164</f>
        <v/>
      </c>
      <c r="AQ164" s="28">
        <f>AQ96-AP96</f>
        <v/>
      </c>
      <c r="AR164" s="28">
        <f>AR96-AQ96</f>
        <v/>
      </c>
      <c r="AS164" s="28">
        <f>AS96-AR96</f>
        <v/>
      </c>
    </row>
    <row r="165">
      <c r="C165" s="8" t="inlineStr">
        <is>
          <t>Change in Deferred Revenue</t>
        </is>
      </c>
      <c r="G165" s="27" t="n">
        <v>22.279</v>
      </c>
      <c r="H165" s="27" t="n">
        <v>47.093</v>
      </c>
      <c r="I165" s="27" t="n">
        <v>-4.732</v>
      </c>
      <c r="J165" s="27" t="n">
        <v>26.71</v>
      </c>
      <c r="K165" s="27" t="n">
        <v>16.743</v>
      </c>
      <c r="L165" s="27" t="n">
        <v>-10.376</v>
      </c>
      <c r="M165" s="27" t="n">
        <v>-48.42</v>
      </c>
      <c r="N165" s="27" t="n">
        <v>69.40900000000001</v>
      </c>
      <c r="O165" s="27" t="n">
        <v>-2.39</v>
      </c>
      <c r="P165" s="27" t="n">
        <v>49.647</v>
      </c>
      <c r="Q165" s="27" t="n">
        <v>-5.733</v>
      </c>
      <c r="R165" s="27" t="n">
        <v>137.184</v>
      </c>
      <c r="S165" s="27" t="n">
        <v>26.515</v>
      </c>
      <c r="T165" s="27" t="n">
        <v>4.236</v>
      </c>
      <c r="U165" s="27" t="n">
        <v>39.328</v>
      </c>
      <c r="V165" s="27" t="n">
        <v>7.765</v>
      </c>
      <c r="W165" s="27" t="n">
        <v>88.913</v>
      </c>
      <c r="X165" s="27" t="n">
        <v>118.635</v>
      </c>
      <c r="Y165" s="27" t="n">
        <v>-3.686</v>
      </c>
      <c r="Z165" s="27" t="n">
        <v>51.055</v>
      </c>
      <c r="AA165" s="27" t="n">
        <v>-32.282</v>
      </c>
      <c r="AB165" s="28">
        <f>AB97-AA97</f>
        <v/>
      </c>
      <c r="AC165" s="28">
        <f>AC97-AB97</f>
        <v/>
      </c>
      <c r="AD165" s="28">
        <f>AD97-AC97</f>
        <v/>
      </c>
      <c r="AE165" s="28">
        <f>AE97-AD97</f>
        <v/>
      </c>
      <c r="AF165" s="28">
        <f>AF97-AE97</f>
        <v/>
      </c>
      <c r="AG165" s="28">
        <f>AG97-AF97</f>
        <v/>
      </c>
      <c r="AH165" s="28">
        <f>AH97-AG97</f>
        <v/>
      </c>
      <c r="AJ165" s="27" t="n">
        <v>91.34999999999999</v>
      </c>
      <c r="AK165" s="27" t="n">
        <v>27.356</v>
      </c>
      <c r="AL165" s="27" t="n">
        <v>178.708</v>
      </c>
      <c r="AM165" s="27" t="n">
        <v>77.84399999999999</v>
      </c>
      <c r="AN165" s="27" t="n">
        <v>254.917</v>
      </c>
      <c r="AO165" s="28">
        <f>AA165+AB165+AC165+AD165</f>
        <v/>
      </c>
      <c r="AP165" s="28">
        <f>AE165+AF165+AG165+AH165</f>
        <v/>
      </c>
      <c r="AQ165" s="28">
        <f>AQ97-AP97</f>
        <v/>
      </c>
      <c r="AR165" s="28">
        <f>AR97-AQ97</f>
        <v/>
      </c>
      <c r="AS165" s="28">
        <f>AS97-AR97</f>
        <v/>
      </c>
    </row>
    <row r="166">
      <c r="C166" s="8" t="inlineStr">
        <is>
          <t>Change in Other Non-current Assets and Liabilities</t>
        </is>
      </c>
      <c r="G166" s="27" t="n">
        <v>-61.368</v>
      </c>
      <c r="H166" s="27" t="n">
        <v>-72.54300000000001</v>
      </c>
      <c r="I166" s="27" t="n">
        <v>-11.014</v>
      </c>
      <c r="J166" s="27" t="n">
        <v>-144.174</v>
      </c>
      <c r="K166" s="27" t="n">
        <v>-167.931</v>
      </c>
      <c r="L166" s="27" t="n">
        <v>125.04</v>
      </c>
      <c r="M166" s="27" t="n">
        <v>-4.184</v>
      </c>
      <c r="N166" s="27" t="n">
        <v>-170.478</v>
      </c>
      <c r="O166" s="27" t="n">
        <v>-68.937</v>
      </c>
      <c r="P166" s="27" t="n">
        <v>-117.95</v>
      </c>
      <c r="Q166" s="27" t="n">
        <v>-40.359</v>
      </c>
      <c r="R166" s="27" t="n">
        <v>-83.67400000000001</v>
      </c>
      <c r="S166" s="27" t="n">
        <v>-66.047</v>
      </c>
      <c r="T166" s="27" t="n">
        <v>-88.843</v>
      </c>
      <c r="U166" s="27" t="n">
        <v>-124.313</v>
      </c>
      <c r="V166" s="27" t="n">
        <v>-167.148</v>
      </c>
      <c r="W166" s="27" t="n">
        <v>-82.28</v>
      </c>
      <c r="X166" s="27" t="n">
        <v>-370.624</v>
      </c>
      <c r="Y166" s="27" t="n">
        <v>-97.569</v>
      </c>
      <c r="Z166" s="27" t="n">
        <v>-243.182</v>
      </c>
      <c r="AA166" s="27" t="n">
        <v>-453.837</v>
      </c>
      <c r="AB166" s="33" t="n">
        <v>0</v>
      </c>
      <c r="AC166" s="33" t="n">
        <v>0</v>
      </c>
      <c r="AD166" s="33" t="n">
        <v>0</v>
      </c>
      <c r="AE166" s="33" t="n">
        <v>0</v>
      </c>
      <c r="AF166" s="33" t="n">
        <v>0</v>
      </c>
      <c r="AG166" s="33" t="n">
        <v>0</v>
      </c>
      <c r="AH166" s="33" t="n">
        <v>0</v>
      </c>
      <c r="AJ166" s="27" t="n">
        <v>-289.099</v>
      </c>
      <c r="AK166" s="27" t="n">
        <v>-217.553</v>
      </c>
      <c r="AL166" s="27" t="n">
        <v>-310.92</v>
      </c>
      <c r="AM166" s="27" t="n">
        <v>-446.351</v>
      </c>
      <c r="AN166" s="27" t="n">
        <v>-793.655</v>
      </c>
      <c r="AO166" s="28">
        <f>AA166+AB166+AC166+AD166</f>
        <v/>
      </c>
      <c r="AP166" s="28">
        <f>AE166+AF166+AG166+AH166</f>
        <v/>
      </c>
      <c r="AQ166" s="33" t="n">
        <v>0</v>
      </c>
      <c r="AR166" s="33" t="n">
        <v>0</v>
      </c>
      <c r="AS166" s="33" t="n">
        <v>0</v>
      </c>
    </row>
    <row r="167">
      <c r="B167" s="6" t="inlineStr">
        <is>
          <t>Cash Flow from Operating Activities</t>
        </is>
      </c>
      <c r="G167" s="29">
        <f>G153+G154+G155+G156+G157+G158+G159+G160+G161+G162+G163+G164+G165+G166</f>
        <v/>
      </c>
      <c r="H167" s="29">
        <f>H153+H154+H155+H156+H157+H158+H159+H160+H161+H162+H163+H164+H165+H166</f>
        <v/>
      </c>
      <c r="I167" s="29">
        <f>I153+I154+I155+I156+I157+I158+I159+I160+I161+I162+I163+I164+I165+I166</f>
        <v/>
      </c>
      <c r="J167" s="29">
        <f>J153+J154+J155+J156+J157+J158+J159+J160+J161+J162+J163+J164+J165+J166</f>
        <v/>
      </c>
      <c r="K167" s="29">
        <f>K153+K154+K155+K156+K157+K158+K159+K160+K161+K162+K163+K164+K165+K166</f>
        <v/>
      </c>
      <c r="L167" s="29">
        <f>L153+L154+L155+L156+L157+L158+L159+L160+L161+L162+L163+L164+L165+L166</f>
        <v/>
      </c>
      <c r="M167" s="29">
        <f>M153+M154+M155+M156+M157+M158+M159+M160+M161+M162+M163+M164+M165+M166</f>
        <v/>
      </c>
      <c r="N167" s="29">
        <f>N153+N154+N155+N156+N157+N158+N159+N160+N161+N162+N163+N164+N165+N166</f>
        <v/>
      </c>
      <c r="O167" s="29">
        <f>O153+O154+O155+O156+O157+O158+O159+O160+O161+O162+O163+O164+O165+O166</f>
        <v/>
      </c>
      <c r="P167" s="29">
        <f>P153+P154+P155+P156+P157+P158+P159+P160+P161+P162+P163+P164+P165+P166</f>
        <v/>
      </c>
      <c r="Q167" s="29">
        <f>Q153+Q154+Q155+Q156+Q157+Q158+Q159+Q160+Q161+Q162+Q163+Q164+Q165+Q166</f>
        <v/>
      </c>
      <c r="R167" s="29">
        <f>R153+R154+R155+R156+R157+R158+R159+R160+R161+R162+R163+R164+R165+R166</f>
        <v/>
      </c>
      <c r="S167" s="29">
        <f>S153+S154+S155+S156+S157+S158+S159+S160+S161+S162+S163+S164+S165+S166</f>
        <v/>
      </c>
      <c r="T167" s="29">
        <f>T153+T154+T155+T156+T157+T158+T159+T160+T161+T162+T163+T164+T165+T166</f>
        <v/>
      </c>
      <c r="U167" s="29">
        <f>U153+U154+U155+U156+U157+U158+U159+U160+U161+U162+U163+U164+U165+U166</f>
        <v/>
      </c>
      <c r="V167" s="29">
        <f>V153+V154+V155+V156+V157+V158+V159+V160+V161+V162+V163+V164+V165+V166</f>
        <v/>
      </c>
      <c r="W167" s="29">
        <f>W153+W154+W155+W156+W157+W158+W159+W160+W161+W162+W163+W164+W165+W166</f>
        <v/>
      </c>
      <c r="X167" s="29">
        <f>X153+X154+X155+X156+X157+X158+X159+X160+X161+X162+X163+X164+X165+X166</f>
        <v/>
      </c>
      <c r="Y167" s="29">
        <f>Y153+Y154+Y155+Y156+Y157+Y158+Y159+Y160+Y161+Y162+Y163+Y164+Y165+Y166</f>
        <v/>
      </c>
      <c r="Z167" s="29">
        <f>Z153+Z154+Z155+Z156+Z157+Z158+Z159+Z160+Z161+Z162+Z163+Z164+Z165+Z166</f>
        <v/>
      </c>
      <c r="AA167" s="29">
        <f>AA153+AA154+AA155+AA156+AA157+AA158+AA159+AA160+AA161+AA162+AA163+AA164+AA165+AA166</f>
        <v/>
      </c>
      <c r="AB167" s="29">
        <f>AB153+AB154+AB155+AB156+AB157+AB158+AB159+AB160+AB161+AB162+AB163+AB164+AB165+AB166</f>
        <v/>
      </c>
      <c r="AC167" s="29">
        <f>AC153+AC154+AC155+AC156+AC157+AC158+AC159+AC160+AC161+AC162+AC163+AC164+AC165+AC166</f>
        <v/>
      </c>
      <c r="AD167" s="29">
        <f>AD153+AD154+AD155+AD156+AD157+AD158+AD159+AD160+AD161+AD162+AD163+AD164+AD165+AD166</f>
        <v/>
      </c>
      <c r="AE167" s="29">
        <f>AE153+AE154+AE155+AE156+AE157+AE158+AE159+AE160+AE161+AE162+AE163+AE164+AE165+AE166</f>
        <v/>
      </c>
      <c r="AF167" s="29">
        <f>AF153+AF154+AF155+AF156+AF157+AF158+AF159+AF160+AF161+AF162+AF163+AF164+AF165+AF166</f>
        <v/>
      </c>
      <c r="AG167" s="29">
        <f>AG153+AG154+AG155+AG156+AG157+AG158+AG159+AG160+AG161+AG162+AG163+AG164+AG165+AG166</f>
        <v/>
      </c>
      <c r="AH167" s="29">
        <f>AH153+AH154+AH155+AH156+AH157+AH158+AH159+AH160+AH161+AH162+AH163+AH164+AH165+AH166</f>
        <v/>
      </c>
      <c r="AJ167" s="29">
        <f>AJ153+AJ154+AJ155+AJ156+AJ157+AJ158+AJ159+AJ160+AJ161+AJ162+AJ163+AJ164+AJ165+AJ166</f>
        <v/>
      </c>
      <c r="AK167" s="29">
        <f>AK153+AK154+AK155+AK156+AK157+AK158+AK159+AK160+AK161+AK162+AK163+AK164+AK165+AK166</f>
        <v/>
      </c>
      <c r="AL167" s="29">
        <f>AL153+AL154+AL155+AL156+AL157+AL158+AL159+AL160+AL161+AL162+AL163+AL164+AL165+AL166</f>
        <v/>
      </c>
      <c r="AM167" s="29">
        <f>AM153+AM154+AM155+AM156+AM157+AM158+AM159+AM160+AM161+AM162+AM163+AM164+AM165+AM166</f>
        <v/>
      </c>
      <c r="AN167" s="29">
        <f>AN153+AN154+AN155+AN156+AN157+AN158+AN159+AN160+AN161+AN162+AN163+AN164+AN165+AN166</f>
        <v/>
      </c>
      <c r="AO167" s="30">
        <f>AA167+AB167+AC167+AD167</f>
        <v/>
      </c>
      <c r="AP167" s="30">
        <f>AE167+AF167+AG167+AH167</f>
        <v/>
      </c>
      <c r="AQ167" s="29">
        <f>AQ153+AQ154+AQ155+AQ156+AQ157+AQ158+AQ159+AQ160+AQ161+AQ162+AQ163+AQ164+AQ165+AQ166</f>
        <v/>
      </c>
      <c r="AR167" s="29">
        <f>AR153+AR154+AR155+AR156+AR157+AR158+AR159+AR160+AR161+AR162+AR163+AR164+AR165+AR166</f>
        <v/>
      </c>
      <c r="AS167" s="29">
        <f>AS153+AS154+AS155+AS156+AS157+AS158+AS159+AS160+AS161+AS162+AS163+AS164+AS165+AS166</f>
        <v/>
      </c>
    </row>
    <row r="168">
      <c r="D168" s="3" t="inlineStr">
        <is>
          <t>Recon: CFO</t>
        </is>
      </c>
      <c r="G168" s="31">
        <f>IF(_reported!G19="","",G167-_reported!G19)</f>
        <v/>
      </c>
      <c r="H168" s="31">
        <f>IF(_reported!H19="","",H167-_reported!H19)</f>
        <v/>
      </c>
      <c r="I168" s="31">
        <f>IF(_reported!I19="","",I167-_reported!I19)</f>
        <v/>
      </c>
      <c r="J168" s="31">
        <f>IF(_reported!J19="","",J167-_reported!J19)</f>
        <v/>
      </c>
      <c r="K168" s="31">
        <f>IF(_reported!K19="","",K167-_reported!K19)</f>
        <v/>
      </c>
      <c r="L168" s="31">
        <f>IF(_reported!L19="","",L167-_reported!L19)</f>
        <v/>
      </c>
      <c r="M168" s="31">
        <f>IF(_reported!M19="","",M167-_reported!M19)</f>
        <v/>
      </c>
      <c r="N168" s="31">
        <f>IF(_reported!N19="","",N167-_reported!N19)</f>
        <v/>
      </c>
      <c r="O168" s="31">
        <f>IF(_reported!O19="","",O167-_reported!O19)</f>
        <v/>
      </c>
      <c r="P168" s="31">
        <f>IF(_reported!P19="","",P167-_reported!P19)</f>
        <v/>
      </c>
      <c r="Q168" s="31">
        <f>IF(_reported!Q19="","",Q167-_reported!Q19)</f>
        <v/>
      </c>
      <c r="R168" s="31">
        <f>IF(_reported!R19="","",R167-_reported!R19)</f>
        <v/>
      </c>
      <c r="S168" s="31">
        <f>IF(_reported!S19="","",S167-_reported!S19)</f>
        <v/>
      </c>
      <c r="T168" s="31">
        <f>IF(_reported!T19="","",T167-_reported!T19)</f>
        <v/>
      </c>
      <c r="U168" s="31">
        <f>IF(_reported!U19="","",U167-_reported!U19)</f>
        <v/>
      </c>
      <c r="V168" s="31">
        <f>IF(_reported!V19="","",V167-_reported!V19)</f>
        <v/>
      </c>
      <c r="W168" s="31">
        <f>IF(_reported!W19="","",W167-_reported!W19)</f>
        <v/>
      </c>
      <c r="X168" s="31">
        <f>IF(_reported!X19="","",X167-_reported!X19)</f>
        <v/>
      </c>
      <c r="Y168" s="31">
        <f>IF(_reported!Y19="","",Y167-_reported!Y19)</f>
        <v/>
      </c>
      <c r="Z168" s="31">
        <f>IF(_reported!Z19="","",Z167-_reported!Z19)</f>
        <v/>
      </c>
      <c r="AA168" s="31">
        <f>IF(_reported!AA19="","",AA167-_reported!AA19)</f>
        <v/>
      </c>
      <c r="AJ168" s="31">
        <f>IF(_reported!AJ19="","",AJ167-_reported!AJ19)</f>
        <v/>
      </c>
      <c r="AK168" s="31">
        <f>IF(_reported!AK19="","",AK167-_reported!AK19)</f>
        <v/>
      </c>
      <c r="AL168" s="31">
        <f>IF(_reported!AL19="","",AL167-_reported!AL19)</f>
        <v/>
      </c>
      <c r="AM168" s="31">
        <f>IF(_reported!AM19="","",AM167-_reported!AM19)</f>
        <v/>
      </c>
      <c r="AN168" s="31">
        <f>IF(_reported!AN19="","",AN167-_reported!AN19)</f>
        <v/>
      </c>
    </row>
    <row r="169"/>
    <row r="170">
      <c r="C170" s="8" t="inlineStr">
        <is>
          <t>Purchases of Property and Equipment</t>
        </is>
      </c>
      <c r="G170" s="25" t="n">
        <v>-81.001</v>
      </c>
      <c r="H170" s="25" t="n">
        <v>-110.278</v>
      </c>
      <c r="I170" s="25" t="n">
        <v>-167.327</v>
      </c>
      <c r="J170" s="25" t="n">
        <v>-165.979</v>
      </c>
      <c r="K170" s="25" t="n">
        <v>-121.158</v>
      </c>
      <c r="L170" s="25" t="n">
        <v>-90.018</v>
      </c>
      <c r="M170" s="25" t="n">
        <v>-84.95999999999999</v>
      </c>
      <c r="N170" s="25" t="n">
        <v>-111.593</v>
      </c>
      <c r="O170" s="25" t="n">
        <v>-62.019</v>
      </c>
      <c r="P170" s="25" t="n">
        <v>-100.972</v>
      </c>
      <c r="Q170" s="25" t="n">
        <v>-103.929</v>
      </c>
      <c r="R170" s="25" t="n">
        <v>-81.63200000000001</v>
      </c>
      <c r="S170" s="25" t="n">
        <v>-75.714</v>
      </c>
      <c r="T170" s="25" t="n">
        <v>-78.28700000000001</v>
      </c>
      <c r="U170" s="25" t="n">
        <v>-126.863</v>
      </c>
      <c r="V170" s="25" t="n">
        <v>-158.674</v>
      </c>
      <c r="W170" s="25" t="n">
        <v>-128.277</v>
      </c>
      <c r="X170" s="25" t="n">
        <v>-155.889</v>
      </c>
      <c r="Y170" s="25" t="n">
        <v>-164.719</v>
      </c>
      <c r="Z170" s="25" t="n">
        <v>-239.335</v>
      </c>
      <c r="AA170" s="25" t="n">
        <v>-196.13</v>
      </c>
      <c r="AB170" s="26">
        <f>-AB15*AB144</f>
        <v/>
      </c>
      <c r="AC170" s="26">
        <f>-AC15*AC144</f>
        <v/>
      </c>
      <c r="AD170" s="26">
        <f>-AD15*AD144</f>
        <v/>
      </c>
      <c r="AE170" s="26">
        <f>-AE15*AE144</f>
        <v/>
      </c>
      <c r="AF170" s="26">
        <f>-AF15*AF144</f>
        <v/>
      </c>
      <c r="AG170" s="26">
        <f>-AG15*AG144</f>
        <v/>
      </c>
      <c r="AH170" s="26">
        <f>-AH15*AH144</f>
        <v/>
      </c>
      <c r="AJ170" s="25" t="n">
        <v>-524.585</v>
      </c>
      <c r="AK170" s="25" t="n">
        <v>-407.729</v>
      </c>
      <c r="AL170" s="25" t="n">
        <v>-348.552</v>
      </c>
      <c r="AM170" s="25" t="n">
        <v>-439.538</v>
      </c>
      <c r="AN170" s="25" t="n">
        <v>-688.22</v>
      </c>
      <c r="AO170" s="26">
        <f>AA170+AB170+AC170+AD170</f>
        <v/>
      </c>
      <c r="AP170" s="26">
        <f>AE170+AF170+AG170+AH170</f>
        <v/>
      </c>
      <c r="AQ170" s="26">
        <f>-AQ15*AQ144</f>
        <v/>
      </c>
      <c r="AR170" s="26">
        <f>-AR15*AR144</f>
        <v/>
      </c>
      <c r="AS170" s="26">
        <f>-AS15*AS144</f>
        <v/>
      </c>
    </row>
    <row r="171">
      <c r="C171" s="8" t="inlineStr">
        <is>
          <t>Change in Other Assets</t>
        </is>
      </c>
      <c r="G171" s="27" t="n">
        <v>-4.615</v>
      </c>
      <c r="H171" s="27" t="n">
        <v>-1</v>
      </c>
      <c r="I171" s="27" t="n">
        <v>-21.304</v>
      </c>
      <c r="J171" s="27" t="n">
        <v>0</v>
      </c>
      <c r="K171" s="27" t="n">
        <v>0</v>
      </c>
      <c r="L171" s="27" t="n">
        <v>0</v>
      </c>
      <c r="M171" s="27" t="n">
        <v>0</v>
      </c>
      <c r="N171" s="27" t="n">
        <v>0</v>
      </c>
      <c r="O171" s="27" t="n">
        <v>0</v>
      </c>
      <c r="P171" s="27" t="n">
        <v>0</v>
      </c>
      <c r="Q171" s="27" t="n">
        <v>0</v>
      </c>
      <c r="R171" s="27" t="n">
        <v>0</v>
      </c>
      <c r="S171" s="27" t="n">
        <v>0</v>
      </c>
      <c r="T171" s="27" t="n">
        <v>0</v>
      </c>
      <c r="U171" s="27" t="n">
        <v>0</v>
      </c>
      <c r="V171" s="27" t="n">
        <v>0</v>
      </c>
      <c r="W171" s="27" t="n">
        <v>0</v>
      </c>
      <c r="X171" s="27" t="n">
        <v>-36.19</v>
      </c>
      <c r="Y171" s="27" t="n">
        <v>36.19</v>
      </c>
      <c r="Z171" s="27" t="n">
        <v>0</v>
      </c>
      <c r="AA171" s="27" t="n">
        <v>0</v>
      </c>
      <c r="AB171" s="33" t="n">
        <v>0</v>
      </c>
      <c r="AC171" s="33" t="n">
        <v>0</v>
      </c>
      <c r="AD171" s="33" t="n">
        <v>0</v>
      </c>
      <c r="AE171" s="33" t="n">
        <v>0</v>
      </c>
      <c r="AF171" s="33" t="n">
        <v>0</v>
      </c>
      <c r="AG171" s="33" t="n">
        <v>0</v>
      </c>
      <c r="AH171" s="33" t="n">
        <v>0</v>
      </c>
      <c r="AJ171" s="27" t="n">
        <v>-26.919</v>
      </c>
      <c r="AK171" s="27" t="n">
        <v>0</v>
      </c>
      <c r="AL171" s="27" t="n">
        <v>0</v>
      </c>
      <c r="AM171" s="27" t="n">
        <v>0</v>
      </c>
      <c r="AN171" s="27" t="n">
        <v>0</v>
      </c>
      <c r="AO171" s="28">
        <f>AA171+AB171+AC171+AD171</f>
        <v/>
      </c>
      <c r="AP171" s="28">
        <f>AE171+AF171+AG171+AH171</f>
        <v/>
      </c>
      <c r="AQ171" s="33" t="n">
        <v>0</v>
      </c>
      <c r="AR171" s="33" t="n">
        <v>0</v>
      </c>
      <c r="AS171" s="33" t="n">
        <v>0</v>
      </c>
    </row>
    <row r="172">
      <c r="C172" s="8" t="inlineStr">
        <is>
          <t>Acquisitions, Net of Cash Acquired</t>
        </is>
      </c>
      <c r="G172" s="27" t="n">
        <v>0</v>
      </c>
      <c r="H172" s="27" t="n">
        <v>0</v>
      </c>
      <c r="I172" s="27" t="n">
        <v>0</v>
      </c>
      <c r="J172" s="27" t="n">
        <v>-788.349</v>
      </c>
      <c r="K172" s="27" t="n">
        <v>-124.521</v>
      </c>
      <c r="L172" s="27" t="n">
        <v>-68.876</v>
      </c>
      <c r="M172" s="27" t="n">
        <v>0</v>
      </c>
      <c r="N172" s="27" t="n">
        <v>-563.99</v>
      </c>
      <c r="O172" s="27" t="n">
        <v>0</v>
      </c>
      <c r="P172" s="27" t="n">
        <v>0</v>
      </c>
      <c r="Q172" s="27" t="n">
        <v>0</v>
      </c>
      <c r="R172" s="27" t="n">
        <v>0</v>
      </c>
      <c r="S172" s="27" t="n">
        <v>0</v>
      </c>
      <c r="T172" s="27" t="n">
        <v>0</v>
      </c>
      <c r="U172" s="27" t="n">
        <v>0</v>
      </c>
      <c r="V172" s="27" t="n">
        <v>0</v>
      </c>
      <c r="W172" s="27" t="n">
        <v>0</v>
      </c>
      <c r="X172" s="27" t="n">
        <v>0</v>
      </c>
      <c r="Y172" s="27" t="n">
        <v>0</v>
      </c>
      <c r="Z172" s="27" t="n">
        <v>-17.194</v>
      </c>
      <c r="AA172" s="27" t="n">
        <v>-585.744</v>
      </c>
      <c r="AB172" s="33" t="n">
        <v>0</v>
      </c>
      <c r="AC172" s="33" t="n">
        <v>0</v>
      </c>
      <c r="AD172" s="33" t="n">
        <v>0</v>
      </c>
      <c r="AE172" s="33" t="n">
        <v>0</v>
      </c>
      <c r="AF172" s="33" t="n">
        <v>0</v>
      </c>
      <c r="AG172" s="33" t="n">
        <v>0</v>
      </c>
      <c r="AH172" s="33" t="n">
        <v>0</v>
      </c>
      <c r="AJ172" s="27" t="n">
        <v>-788.349</v>
      </c>
      <c r="AK172" s="27" t="n">
        <v>-757.3869999999999</v>
      </c>
      <c r="AL172" s="27" t="n">
        <v>0</v>
      </c>
      <c r="AM172" s="27" t="n">
        <v>0</v>
      </c>
      <c r="AN172" s="27" t="n">
        <v>-17.194</v>
      </c>
      <c r="AO172" s="28">
        <f>AA172+AB172+AC172+AD172</f>
        <v/>
      </c>
      <c r="AP172" s="28">
        <f>AE172+AF172+AG172+AH172</f>
        <v/>
      </c>
      <c r="AQ172" s="33" t="n">
        <v>0</v>
      </c>
      <c r="AR172" s="33" t="n">
        <v>0</v>
      </c>
      <c r="AS172" s="33" t="n">
        <v>0</v>
      </c>
    </row>
    <row r="173">
      <c r="C173" s="8" t="inlineStr">
        <is>
          <t>Purchases of Investments (program began H2'22)</t>
        </is>
      </c>
      <c r="G173" s="27" t="n">
        <v>0</v>
      </c>
      <c r="H173" s="27" t="n">
        <v>0</v>
      </c>
      <c r="I173" s="27" t="n">
        <v>0</v>
      </c>
      <c r="J173" s="27" t="n">
        <v>0</v>
      </c>
      <c r="K173" s="27" t="n">
        <v>0</v>
      </c>
      <c r="L173" s="27" t="n">
        <v>0</v>
      </c>
      <c r="M173" s="27" t="n">
        <v>0</v>
      </c>
      <c r="N173" s="27" t="n">
        <v>-911.276</v>
      </c>
      <c r="O173" s="27" t="n">
        <v>-201.634</v>
      </c>
      <c r="P173" s="27" t="n">
        <v>-303.228</v>
      </c>
      <c r="Q173" s="27" t="n">
        <v>0</v>
      </c>
      <c r="R173" s="27" t="n">
        <v>0</v>
      </c>
      <c r="S173" s="27" t="n">
        <v>0</v>
      </c>
      <c r="T173" s="27" t="n">
        <v>0</v>
      </c>
      <c r="U173" s="27" t="n">
        <v>-1742.246</v>
      </c>
      <c r="V173" s="27" t="n">
        <v>0</v>
      </c>
      <c r="W173" s="27" t="n">
        <v>-156.015</v>
      </c>
      <c r="X173" s="27" t="n">
        <v>-1.65</v>
      </c>
      <c r="Y173" s="27" t="n">
        <v>-3.85</v>
      </c>
      <c r="Z173" s="27" t="n">
        <v>-8.449999999999999</v>
      </c>
      <c r="AA173" s="27" t="n">
        <v>0</v>
      </c>
      <c r="AB173" s="33" t="n">
        <v>0</v>
      </c>
      <c r="AC173" s="33" t="n">
        <v>0</v>
      </c>
      <c r="AD173" s="33" t="n">
        <v>0</v>
      </c>
      <c r="AE173" s="33" t="n">
        <v>0</v>
      </c>
      <c r="AF173" s="33" t="n">
        <v>0</v>
      </c>
      <c r="AG173" s="33" t="n">
        <v>0</v>
      </c>
      <c r="AH173" s="33" t="n">
        <v>0</v>
      </c>
      <c r="AJ173" s="27" t="n">
        <v>0</v>
      </c>
      <c r="AK173" s="27" t="n">
        <v>-911.276</v>
      </c>
      <c r="AL173" s="27" t="n">
        <v>-504.862</v>
      </c>
      <c r="AM173" s="27" t="n">
        <v>-1742.246</v>
      </c>
      <c r="AN173" s="27" t="n">
        <v>-169.965</v>
      </c>
      <c r="AO173" s="28">
        <f>AA173+AB173+AC173+AD173</f>
        <v/>
      </c>
      <c r="AP173" s="28">
        <f>AE173+AF173+AG173+AH173</f>
        <v/>
      </c>
      <c r="AQ173" s="33" t="n">
        <v>0</v>
      </c>
      <c r="AR173" s="33" t="n">
        <v>0</v>
      </c>
      <c r="AS173" s="33" t="n">
        <v>0</v>
      </c>
    </row>
    <row r="174">
      <c r="C174" s="8" t="inlineStr">
        <is>
          <t>Proceeds from Maturities and Sales of Investments</t>
        </is>
      </c>
      <c r="G174" s="27" t="n">
        <v>0</v>
      </c>
      <c r="H174" s="27" t="n">
        <v>0</v>
      </c>
      <c r="I174" s="27" t="n">
        <v>0</v>
      </c>
      <c r="J174" s="27" t="n">
        <v>0</v>
      </c>
      <c r="K174" s="27" t="n">
        <v>0</v>
      </c>
      <c r="L174" s="27" t="n">
        <v>0</v>
      </c>
      <c r="M174" s="27" t="n">
        <v>0</v>
      </c>
      <c r="N174" s="27" t="n">
        <v>0</v>
      </c>
      <c r="O174" s="27" t="n">
        <v>0</v>
      </c>
      <c r="P174" s="27" t="n">
        <v>501.937</v>
      </c>
      <c r="Q174" s="27" t="n">
        <v>400</v>
      </c>
      <c r="R174" s="27" t="n">
        <v>493.228</v>
      </c>
      <c r="S174" s="27" t="n">
        <v>0</v>
      </c>
      <c r="T174" s="27" t="n">
        <v>0</v>
      </c>
      <c r="U174" s="27" t="n">
        <v>0</v>
      </c>
      <c r="V174" s="27" t="n">
        <v>0</v>
      </c>
      <c r="W174" s="27" t="n">
        <v>769.954</v>
      </c>
      <c r="X174" s="27" t="n">
        <v>962.413</v>
      </c>
      <c r="Y174" s="27" t="n">
        <v>176.25</v>
      </c>
      <c r="Z174" s="27" t="n">
        <v>8.449999999999999</v>
      </c>
      <c r="AA174" s="27" t="n">
        <v>0</v>
      </c>
      <c r="AB174" s="33" t="n">
        <v>0</v>
      </c>
      <c r="AC174" s="33" t="n">
        <v>0</v>
      </c>
      <c r="AD174" s="33" t="n">
        <v>0</v>
      </c>
      <c r="AE174" s="33" t="n">
        <v>0</v>
      </c>
      <c r="AF174" s="33" t="n">
        <v>0</v>
      </c>
      <c r="AG174" s="33" t="n">
        <v>0</v>
      </c>
      <c r="AH174" s="33" t="n">
        <v>0</v>
      </c>
      <c r="AJ174" s="27" t="n">
        <v>0</v>
      </c>
      <c r="AK174" s="27" t="n">
        <v>0</v>
      </c>
      <c r="AL174" s="27" t="n">
        <v>1395.165</v>
      </c>
      <c r="AM174" s="27" t="n">
        <v>0</v>
      </c>
      <c r="AN174" s="27" t="n">
        <v>1917.067</v>
      </c>
      <c r="AO174" s="28">
        <f>AA174+AB174+AC174+AD174</f>
        <v/>
      </c>
      <c r="AP174" s="28">
        <f>AE174+AF174+AG174+AH174</f>
        <v/>
      </c>
      <c r="AQ174" s="33" t="n">
        <v>0</v>
      </c>
      <c r="AR174" s="33" t="n">
        <v>0</v>
      </c>
      <c r="AS174" s="33" t="n">
        <v>0</v>
      </c>
    </row>
    <row r="175">
      <c r="B175" s="6" t="inlineStr">
        <is>
          <t>Cash Flow from Investing Activities</t>
        </is>
      </c>
      <c r="G175" s="29">
        <f>G170+G171+G172+G173+G174</f>
        <v/>
      </c>
      <c r="H175" s="29">
        <f>H170+H171+H172+H173+H174</f>
        <v/>
      </c>
      <c r="I175" s="29">
        <f>I170+I171+I172+I173+I174</f>
        <v/>
      </c>
      <c r="J175" s="29">
        <f>J170+J171+J172+J173+J174</f>
        <v/>
      </c>
      <c r="K175" s="29">
        <f>K170+K171+K172+K173+K174</f>
        <v/>
      </c>
      <c r="L175" s="29">
        <f>L170+L171+L172+L173+L174</f>
        <v/>
      </c>
      <c r="M175" s="29">
        <f>M170+M171+M172+M173+M174</f>
        <v/>
      </c>
      <c r="N175" s="29">
        <f>N170+N171+N172+N173+N174</f>
        <v/>
      </c>
      <c r="O175" s="29">
        <f>O170+O171+O172+O173+O174</f>
        <v/>
      </c>
      <c r="P175" s="29">
        <f>P170+P171+P172+P173+P174</f>
        <v/>
      </c>
      <c r="Q175" s="29">
        <f>Q170+Q171+Q172+Q173+Q174</f>
        <v/>
      </c>
      <c r="R175" s="29">
        <f>R170+R171+R172+R173+R174</f>
        <v/>
      </c>
      <c r="S175" s="29">
        <f>S170+S171+S172+S173+S174</f>
        <v/>
      </c>
      <c r="T175" s="29">
        <f>T170+T171+T172+T173+T174</f>
        <v/>
      </c>
      <c r="U175" s="29">
        <f>U170+U171+U172+U173+U174</f>
        <v/>
      </c>
      <c r="V175" s="29">
        <f>V170+V171+V172+V173+V174</f>
        <v/>
      </c>
      <c r="W175" s="29">
        <f>W170+W171+W172+W173+W174</f>
        <v/>
      </c>
      <c r="X175" s="29">
        <f>X170+X171+X172+X173+X174</f>
        <v/>
      </c>
      <c r="Y175" s="29">
        <f>Y170+Y171+Y172+Y173+Y174</f>
        <v/>
      </c>
      <c r="Z175" s="29">
        <f>Z170+Z171+Z172+Z173+Z174</f>
        <v/>
      </c>
      <c r="AA175" s="29">
        <f>AA170+AA171+AA172+AA173+AA174</f>
        <v/>
      </c>
      <c r="AB175" s="29">
        <f>AB170+AB171+AB172+AB173+AB174</f>
        <v/>
      </c>
      <c r="AC175" s="29">
        <f>AC170+AC171+AC172+AC173+AC174</f>
        <v/>
      </c>
      <c r="AD175" s="29">
        <f>AD170+AD171+AD172+AD173+AD174</f>
        <v/>
      </c>
      <c r="AE175" s="29">
        <f>AE170+AE171+AE172+AE173+AE174</f>
        <v/>
      </c>
      <c r="AF175" s="29">
        <f>AF170+AF171+AF172+AF173+AF174</f>
        <v/>
      </c>
      <c r="AG175" s="29">
        <f>AG170+AG171+AG172+AG173+AG174</f>
        <v/>
      </c>
      <c r="AH175" s="29">
        <f>AH170+AH171+AH172+AH173+AH174</f>
        <v/>
      </c>
      <c r="AJ175" s="29">
        <f>AJ170+AJ171+AJ172+AJ173+AJ174</f>
        <v/>
      </c>
      <c r="AK175" s="29">
        <f>AK170+AK171+AK172+AK173+AK174</f>
        <v/>
      </c>
      <c r="AL175" s="29">
        <f>AL170+AL171+AL172+AL173+AL174</f>
        <v/>
      </c>
      <c r="AM175" s="29">
        <f>AM170+AM171+AM172+AM173+AM174</f>
        <v/>
      </c>
      <c r="AN175" s="29">
        <f>AN170+AN171+AN172+AN173+AN174</f>
        <v/>
      </c>
      <c r="AO175" s="30">
        <f>AA175+AB175+AC175+AD175</f>
        <v/>
      </c>
      <c r="AP175" s="30">
        <f>AE175+AF175+AG175+AH175</f>
        <v/>
      </c>
      <c r="AQ175" s="29">
        <f>AQ170+AQ171+AQ172+AQ173+AQ174</f>
        <v/>
      </c>
      <c r="AR175" s="29">
        <f>AR170+AR171+AR172+AR173+AR174</f>
        <v/>
      </c>
      <c r="AS175" s="29">
        <f>AS170+AS171+AS172+AS173+AS174</f>
        <v/>
      </c>
    </row>
    <row r="176">
      <c r="D176" s="3" t="inlineStr">
        <is>
          <t>Recon: CFI</t>
        </is>
      </c>
      <c r="G176" s="31">
        <f>IF(_reported!G20="","",G175-_reported!G20)</f>
        <v/>
      </c>
      <c r="H176" s="31">
        <f>IF(_reported!H20="","",H175-_reported!H20)</f>
        <v/>
      </c>
      <c r="I176" s="31">
        <f>IF(_reported!I20="","",I175-_reported!I20)</f>
        <v/>
      </c>
      <c r="J176" s="31">
        <f>IF(_reported!J20="","",J175-_reported!J20)</f>
        <v/>
      </c>
      <c r="K176" s="31">
        <f>IF(_reported!K20="","",K175-_reported!K20)</f>
        <v/>
      </c>
      <c r="L176" s="31">
        <f>IF(_reported!L20="","",L175-_reported!L20)</f>
        <v/>
      </c>
      <c r="M176" s="31">
        <f>IF(_reported!M20="","",M175-_reported!M20)</f>
        <v/>
      </c>
      <c r="N176" s="31">
        <f>IF(_reported!N20="","",N175-_reported!N20)</f>
        <v/>
      </c>
      <c r="O176" s="31">
        <f>IF(_reported!O20="","",O175-_reported!O20)</f>
        <v/>
      </c>
      <c r="P176" s="31">
        <f>IF(_reported!P20="","",P175-_reported!P20)</f>
        <v/>
      </c>
      <c r="Q176" s="31">
        <f>IF(_reported!Q20="","",Q175-_reported!Q20)</f>
        <v/>
      </c>
      <c r="R176" s="31">
        <f>IF(_reported!R20="","",R175-_reported!R20)</f>
        <v/>
      </c>
      <c r="S176" s="31">
        <f>IF(_reported!S20="","",S175-_reported!S20)</f>
        <v/>
      </c>
      <c r="T176" s="31">
        <f>IF(_reported!T20="","",T175-_reported!T20)</f>
        <v/>
      </c>
      <c r="U176" s="31">
        <f>IF(_reported!U20="","",U175-_reported!U20)</f>
        <v/>
      </c>
      <c r="V176" s="31">
        <f>IF(_reported!V20="","",V175-_reported!V20)</f>
        <v/>
      </c>
      <c r="W176" s="31">
        <f>IF(_reported!W20="","",W175-_reported!W20)</f>
        <v/>
      </c>
      <c r="X176" s="31">
        <f>IF(_reported!X20="","",X175-_reported!X20)</f>
        <v/>
      </c>
      <c r="Y176" s="31">
        <f>IF(_reported!Y20="","",Y175-_reported!Y20)</f>
        <v/>
      </c>
      <c r="Z176" s="31">
        <f>IF(_reported!Z20="","",Z175-_reported!Z20)</f>
        <v/>
      </c>
      <c r="AA176" s="31">
        <f>IF(_reported!AA20="","",AA175-_reported!AA20)</f>
        <v/>
      </c>
      <c r="AJ176" s="31">
        <f>IF(_reported!AJ20="","",AJ175-_reported!AJ20)</f>
        <v/>
      </c>
      <c r="AK176" s="31">
        <f>IF(_reported!AK20="","",AK175-_reported!AK20)</f>
        <v/>
      </c>
      <c r="AL176" s="31">
        <f>IF(_reported!AL20="","",AL175-_reported!AL20)</f>
        <v/>
      </c>
      <c r="AM176" s="31">
        <f>IF(_reported!AM20="","",AM175-_reported!AM20)</f>
        <v/>
      </c>
      <c r="AN176" s="31">
        <f>IF(_reported!AN20="","",AN175-_reported!AN20)</f>
        <v/>
      </c>
    </row>
    <row r="177"/>
    <row r="178">
      <c r="C178" s="8" t="inlineStr">
        <is>
          <t>Proceeds from Issuance of Debt ($1.8B Q3'24)</t>
        </is>
      </c>
      <c r="G178" s="25" t="n">
        <v>0</v>
      </c>
      <c r="H178" s="25" t="n">
        <v>0</v>
      </c>
      <c r="I178" s="25" t="n">
        <v>0</v>
      </c>
      <c r="J178" s="25" t="n">
        <v>0</v>
      </c>
      <c r="K178" s="25" t="n">
        <v>0</v>
      </c>
      <c r="L178" s="25" t="n">
        <v>0</v>
      </c>
      <c r="M178" s="25" t="n">
        <v>0</v>
      </c>
      <c r="N178" s="25" t="n">
        <v>0</v>
      </c>
      <c r="O178" s="25" t="n">
        <v>0</v>
      </c>
      <c r="P178" s="25" t="n">
        <v>0</v>
      </c>
      <c r="Q178" s="25" t="n">
        <v>0</v>
      </c>
      <c r="R178" s="25" t="n">
        <v>0</v>
      </c>
      <c r="S178" s="25" t="n">
        <v>0</v>
      </c>
      <c r="T178" s="25" t="n">
        <v>0</v>
      </c>
      <c r="U178" s="25" t="n">
        <v>1794.46</v>
      </c>
      <c r="V178" s="25" t="n">
        <v>0</v>
      </c>
      <c r="W178" s="25" t="n">
        <v>0</v>
      </c>
      <c r="X178" s="25" t="n">
        <v>0</v>
      </c>
      <c r="Y178" s="25" t="n">
        <v>0</v>
      </c>
      <c r="Z178" s="25" t="n">
        <v>0</v>
      </c>
      <c r="AA178" s="25" t="n">
        <v>0</v>
      </c>
      <c r="AB178" s="32" t="n">
        <v>0</v>
      </c>
      <c r="AC178" s="32" t="n">
        <v>0</v>
      </c>
      <c r="AD178" s="32" t="n">
        <v>0</v>
      </c>
      <c r="AE178" s="32" t="n">
        <v>0</v>
      </c>
      <c r="AF178" s="32" t="n">
        <v>0</v>
      </c>
      <c r="AG178" s="32" t="n">
        <v>0</v>
      </c>
      <c r="AH178" s="32" t="n">
        <v>0</v>
      </c>
      <c r="AJ178" s="25" t="n">
        <v>0</v>
      </c>
      <c r="AK178" s="25" t="n">
        <v>0</v>
      </c>
      <c r="AL178" s="25" t="n">
        <v>0</v>
      </c>
      <c r="AM178" s="25" t="n">
        <v>1794.46</v>
      </c>
      <c r="AN178" s="25" t="n">
        <v>0</v>
      </c>
      <c r="AO178" s="26">
        <f>AA178+AB178+AC178+AD178</f>
        <v/>
      </c>
      <c r="AP178" s="26">
        <f>AE178+AF178+AG178+AH178</f>
        <v/>
      </c>
      <c r="AQ178" s="32" t="n">
        <v>0</v>
      </c>
      <c r="AR178" s="32" t="n">
        <v>0</v>
      </c>
      <c r="AS178" s="32" t="n">
        <v>0</v>
      </c>
    </row>
    <row r="179">
      <c r="C179" s="8" t="inlineStr">
        <is>
          <t>Debt Issuance Costs</t>
        </is>
      </c>
      <c r="G179" s="27" t="n">
        <v>0</v>
      </c>
      <c r="H179" s="27" t="n">
        <v>0</v>
      </c>
      <c r="I179" s="27" t="n">
        <v>0</v>
      </c>
      <c r="J179" s="27" t="n">
        <v>0</v>
      </c>
      <c r="K179" s="27" t="n">
        <v>0</v>
      </c>
      <c r="L179" s="27" t="n">
        <v>0</v>
      </c>
      <c r="M179" s="27" t="n">
        <v>0</v>
      </c>
      <c r="N179" s="27" t="n">
        <v>0</v>
      </c>
      <c r="O179" s="27" t="n">
        <v>0</v>
      </c>
      <c r="P179" s="27" t="n">
        <v>0</v>
      </c>
      <c r="Q179" s="27" t="n">
        <v>0</v>
      </c>
      <c r="R179" s="27" t="n">
        <v>0</v>
      </c>
      <c r="S179" s="27" t="n">
        <v>0</v>
      </c>
      <c r="T179" s="27" t="n">
        <v>0</v>
      </c>
      <c r="U179" s="27" t="n">
        <v>0</v>
      </c>
      <c r="V179" s="27" t="n">
        <v>0</v>
      </c>
      <c r="W179" s="27" t="n">
        <v>0</v>
      </c>
      <c r="X179" s="27" t="n">
        <v>0</v>
      </c>
      <c r="Y179" s="27" t="n">
        <v>0</v>
      </c>
      <c r="Z179" s="27" t="n">
        <v>0</v>
      </c>
      <c r="AA179" s="27" t="n">
        <v>0</v>
      </c>
      <c r="AB179" s="33" t="n">
        <v>0</v>
      </c>
      <c r="AC179" s="33" t="n">
        <v>0</v>
      </c>
      <c r="AD179" s="33" t="n">
        <v>0</v>
      </c>
      <c r="AE179" s="33" t="n">
        <v>0</v>
      </c>
      <c r="AF179" s="33" t="n">
        <v>0</v>
      </c>
      <c r="AG179" s="33" t="n">
        <v>0</v>
      </c>
      <c r="AH179" s="33" t="n">
        <v>0</v>
      </c>
      <c r="AJ179" s="27" t="n">
        <v>0</v>
      </c>
      <c r="AK179" s="27" t="n">
        <v>0</v>
      </c>
      <c r="AL179" s="27" t="n">
        <v>0</v>
      </c>
      <c r="AM179" s="27" t="n">
        <v>0</v>
      </c>
      <c r="AN179" s="27" t="n">
        <v>0</v>
      </c>
      <c r="AO179" s="28">
        <f>AA179+AB179+AC179+AD179</f>
        <v/>
      </c>
      <c r="AP179" s="28">
        <f>AE179+AF179+AG179+AH179</f>
        <v/>
      </c>
      <c r="AQ179" s="33" t="n">
        <v>0</v>
      </c>
      <c r="AR179" s="33" t="n">
        <v>0</v>
      </c>
      <c r="AS179" s="33" t="n">
        <v>0</v>
      </c>
    </row>
    <row r="180">
      <c r="C180" s="8" t="inlineStr">
        <is>
          <t>Repayments of Debt</t>
        </is>
      </c>
      <c r="G180" s="27" t="n">
        <v>-500</v>
      </c>
      <c r="H180" s="27" t="n">
        <v>0</v>
      </c>
      <c r="I180" s="27" t="n">
        <v>0</v>
      </c>
      <c r="J180" s="27" t="n">
        <v>0</v>
      </c>
      <c r="K180" s="27" t="n">
        <v>-700</v>
      </c>
      <c r="L180" s="27" t="n">
        <v>0</v>
      </c>
      <c r="M180" s="27" t="n">
        <v>0</v>
      </c>
      <c r="N180" s="27" t="n">
        <v>0</v>
      </c>
      <c r="O180" s="27" t="n">
        <v>0</v>
      </c>
      <c r="P180" s="27" t="n">
        <v>0</v>
      </c>
      <c r="Q180" s="27" t="n">
        <v>0</v>
      </c>
      <c r="R180" s="27" t="n">
        <v>0</v>
      </c>
      <c r="S180" s="27" t="n">
        <v>-400</v>
      </c>
      <c r="T180" s="27" t="n">
        <v>0</v>
      </c>
      <c r="U180" s="27" t="n">
        <v>0</v>
      </c>
      <c r="V180" s="27" t="n">
        <v>0</v>
      </c>
      <c r="W180" s="27" t="n">
        <v>-800</v>
      </c>
      <c r="X180" s="27" t="n">
        <v>-1033.45</v>
      </c>
      <c r="Y180" s="27" t="n">
        <v>0</v>
      </c>
      <c r="Z180" s="27" t="n">
        <v>0</v>
      </c>
      <c r="AA180" s="27" t="n">
        <v>0</v>
      </c>
      <c r="AB180" s="33" t="n">
        <v>0</v>
      </c>
      <c r="AC180" s="33" t="n">
        <v>0</v>
      </c>
      <c r="AD180" s="33" t="n">
        <v>0</v>
      </c>
      <c r="AE180" s="33" t="n">
        <v>0</v>
      </c>
      <c r="AF180" s="33" t="n">
        <v>0</v>
      </c>
      <c r="AG180" s="33" t="n">
        <v>0</v>
      </c>
      <c r="AH180" s="33" t="n">
        <v>0</v>
      </c>
      <c r="AJ180" s="27" t="n">
        <v>-500</v>
      </c>
      <c r="AK180" s="27" t="n">
        <v>-700</v>
      </c>
      <c r="AL180" s="27" t="n">
        <v>0</v>
      </c>
      <c r="AM180" s="27" t="n">
        <v>-400</v>
      </c>
      <c r="AN180" s="27" t="n">
        <v>-1833.45</v>
      </c>
      <c r="AO180" s="28">
        <f>AA180+AB180+AC180+AD180</f>
        <v/>
      </c>
      <c r="AP180" s="28">
        <f>AE180+AF180+AG180+AH180</f>
        <v/>
      </c>
      <c r="AQ180" s="33" t="n">
        <v>0</v>
      </c>
      <c r="AR180" s="33" t="n">
        <v>0</v>
      </c>
      <c r="AS180" s="33" t="n">
        <v>0</v>
      </c>
    </row>
    <row r="181">
      <c r="C181" s="8" t="inlineStr">
        <is>
          <t>Proceeds from Issuance of Common Stock</t>
        </is>
      </c>
      <c r="G181" s="27" t="n">
        <v>48.071</v>
      </c>
      <c r="H181" s="27" t="n">
        <v>19.749</v>
      </c>
      <c r="I181" s="27" t="n">
        <v>18.445</v>
      </c>
      <c r="J181" s="27" t="n">
        <v>88.149</v>
      </c>
      <c r="K181" s="27" t="n">
        <v>13.678</v>
      </c>
      <c r="L181" s="27" t="n">
        <v>11.25</v>
      </c>
      <c r="M181" s="27" t="n">
        <v>4.113</v>
      </c>
      <c r="N181" s="27" t="n">
        <v>6.705</v>
      </c>
      <c r="O181" s="27" t="n">
        <v>26.028</v>
      </c>
      <c r="P181" s="27" t="n">
        <v>34.717</v>
      </c>
      <c r="Q181" s="27" t="n">
        <v>57.818</v>
      </c>
      <c r="R181" s="27" t="n">
        <v>51.427</v>
      </c>
      <c r="S181" s="27" t="n">
        <v>268.881</v>
      </c>
      <c r="T181" s="27" t="n">
        <v>118.75</v>
      </c>
      <c r="U181" s="27" t="n">
        <v>143.244</v>
      </c>
      <c r="V181" s="27" t="n">
        <v>302.012</v>
      </c>
      <c r="W181" s="27" t="n">
        <v>351.602</v>
      </c>
      <c r="X181" s="27" t="n">
        <v>169.066</v>
      </c>
      <c r="Y181" s="27" t="n">
        <v>70.215</v>
      </c>
      <c r="Z181" s="27" t="n">
        <v>76.08199999999999</v>
      </c>
      <c r="AA181" s="27" t="n">
        <v>49.31</v>
      </c>
      <c r="AB181" s="33" t="n">
        <v>75</v>
      </c>
      <c r="AC181" s="33" t="n">
        <v>75</v>
      </c>
      <c r="AD181" s="33" t="n">
        <v>75</v>
      </c>
      <c r="AE181" s="33" t="n">
        <v>75</v>
      </c>
      <c r="AF181" s="33" t="n">
        <v>75</v>
      </c>
      <c r="AG181" s="33" t="n">
        <v>75</v>
      </c>
      <c r="AH181" s="33" t="n">
        <v>75</v>
      </c>
      <c r="AJ181" s="27" t="n">
        <v>174.414</v>
      </c>
      <c r="AK181" s="27" t="n">
        <v>35.746</v>
      </c>
      <c r="AL181" s="27" t="n">
        <v>169.99</v>
      </c>
      <c r="AM181" s="27" t="n">
        <v>832.8869999999999</v>
      </c>
      <c r="AN181" s="27" t="n">
        <v>666.965</v>
      </c>
      <c r="AO181" s="28">
        <f>AA181+AB181+AC181+AD181</f>
        <v/>
      </c>
      <c r="AP181" s="28">
        <f>AE181+AF181+AG181+AH181</f>
        <v/>
      </c>
      <c r="AQ181" s="33" t="n">
        <v>300</v>
      </c>
      <c r="AR181" s="33" t="n">
        <v>300</v>
      </c>
      <c r="AS181" s="33" t="n">
        <v>300</v>
      </c>
    </row>
    <row r="182">
      <c r="C182" s="8" t="inlineStr">
        <is>
          <t>Repurchases of Common Stock (resumed Q2'21)</t>
        </is>
      </c>
      <c r="G182" s="27" t="n">
        <v>0</v>
      </c>
      <c r="H182" s="27" t="n">
        <v>-500.022</v>
      </c>
      <c r="I182" s="27" t="n">
        <v>-100</v>
      </c>
      <c r="J182" s="27" t="n">
        <v>0</v>
      </c>
      <c r="K182" s="27" t="n">
        <v>0</v>
      </c>
      <c r="L182" s="27" t="n">
        <v>0</v>
      </c>
      <c r="M182" s="27" t="n">
        <v>0</v>
      </c>
      <c r="N182" s="27" t="n">
        <v>0</v>
      </c>
      <c r="O182" s="27" t="n">
        <v>-400.101</v>
      </c>
      <c r="P182" s="27" t="n">
        <v>-645.146</v>
      </c>
      <c r="Q182" s="27" t="n">
        <v>-2500.1</v>
      </c>
      <c r="R182" s="27" t="n">
        <v>-2500</v>
      </c>
      <c r="S182" s="27" t="n">
        <v>-2000</v>
      </c>
      <c r="T182" s="27" t="n">
        <v>-1599.998</v>
      </c>
      <c r="U182" s="27" t="n">
        <v>-1700</v>
      </c>
      <c r="V182" s="27" t="n">
        <v>-963.748</v>
      </c>
      <c r="W182" s="27" t="n">
        <v>-3536.396</v>
      </c>
      <c r="X182" s="27" t="n">
        <v>-1654.327</v>
      </c>
      <c r="Y182" s="27" t="n">
        <v>-1856.885</v>
      </c>
      <c r="Z182" s="27" t="n">
        <v>-2079.559</v>
      </c>
      <c r="AA182" s="27" t="n">
        <v>-1270.588</v>
      </c>
      <c r="AB182" s="33" t="n">
        <v>-2250</v>
      </c>
      <c r="AC182" s="33" t="n">
        <v>-2250</v>
      </c>
      <c r="AD182" s="33" t="n">
        <v>-2250</v>
      </c>
      <c r="AE182" s="33" t="n">
        <v>-2250</v>
      </c>
      <c r="AF182" s="33" t="n">
        <v>-2250</v>
      </c>
      <c r="AG182" s="33" t="n">
        <v>-2250</v>
      </c>
      <c r="AH182" s="33" t="n">
        <v>-2250</v>
      </c>
      <c r="AJ182" s="27" t="n">
        <v>-600.022</v>
      </c>
      <c r="AK182" s="27" t="n">
        <v>0</v>
      </c>
      <c r="AL182" s="27" t="n">
        <v>-6045.347</v>
      </c>
      <c r="AM182" s="27" t="n">
        <v>-6263.746</v>
      </c>
      <c r="AN182" s="27" t="n">
        <v>-9127.166999999999</v>
      </c>
      <c r="AO182" s="28">
        <f>AA182+AB182+AC182+AD182</f>
        <v/>
      </c>
      <c r="AP182" s="28">
        <f>AE182+AF182+AG182+AH182</f>
        <v/>
      </c>
      <c r="AQ182" s="33" t="n">
        <v>-9500</v>
      </c>
      <c r="AR182" s="33" t="n">
        <v>-10000</v>
      </c>
      <c r="AS182" s="33" t="n">
        <v>-10500</v>
      </c>
    </row>
    <row r="183">
      <c r="C183" s="8" t="inlineStr">
        <is>
          <t>Taxes Paid re: Net Share Settlement of Equity Awards</t>
        </is>
      </c>
      <c r="G183" s="27" t="n">
        <v>0</v>
      </c>
      <c r="H183" s="27" t="n">
        <v>0</v>
      </c>
      <c r="I183" s="27" t="n">
        <v>0</v>
      </c>
      <c r="J183" s="27" t="n">
        <v>-224.168</v>
      </c>
      <c r="K183" s="27" t="n">
        <v>0</v>
      </c>
      <c r="L183" s="27" t="n">
        <v>0</v>
      </c>
      <c r="M183" s="27" t="n">
        <v>0</v>
      </c>
      <c r="N183" s="27" t="n">
        <v>0</v>
      </c>
      <c r="O183" s="27" t="n">
        <v>0</v>
      </c>
      <c r="P183" s="27" t="n">
        <v>0</v>
      </c>
      <c r="Q183" s="27" t="n">
        <v>0</v>
      </c>
      <c r="R183" s="27" t="n">
        <v>0</v>
      </c>
      <c r="S183" s="27" t="n">
        <v>-1.825</v>
      </c>
      <c r="T183" s="27" t="n">
        <v>-1.883</v>
      </c>
      <c r="U183" s="27" t="n">
        <v>-2.024</v>
      </c>
      <c r="V183" s="27" t="n">
        <v>-2.553</v>
      </c>
      <c r="W183" s="27" t="n">
        <v>-27.87</v>
      </c>
      <c r="X183" s="27" t="n">
        <v>-6.114</v>
      </c>
      <c r="Y183" s="27" t="n">
        <v>-6.196</v>
      </c>
      <c r="Z183" s="27" t="n">
        <v>-5.985</v>
      </c>
      <c r="AA183" s="27" t="n">
        <v>-29.23</v>
      </c>
      <c r="AB183" s="33" t="n">
        <v>0</v>
      </c>
      <c r="AC183" s="33" t="n">
        <v>0</v>
      </c>
      <c r="AD183" s="33" t="n">
        <v>0</v>
      </c>
      <c r="AE183" s="33" t="n">
        <v>0</v>
      </c>
      <c r="AF183" s="33" t="n">
        <v>0</v>
      </c>
      <c r="AG183" s="33" t="n">
        <v>0</v>
      </c>
      <c r="AH183" s="33" t="n">
        <v>0</v>
      </c>
      <c r="AJ183" s="27" t="n">
        <v>-224.168</v>
      </c>
      <c r="AK183" s="27" t="n">
        <v>0</v>
      </c>
      <c r="AL183" s="27" t="n">
        <v>0</v>
      </c>
      <c r="AM183" s="27" t="n">
        <v>-8.285</v>
      </c>
      <c r="AN183" s="27" t="n">
        <v>-46.165</v>
      </c>
      <c r="AO183" s="28">
        <f>AA183+AB183+AC183+AD183</f>
        <v/>
      </c>
      <c r="AP183" s="28">
        <f>AE183+AF183+AG183+AH183</f>
        <v/>
      </c>
      <c r="AQ183" s="33" t="n">
        <v>0</v>
      </c>
      <c r="AR183" s="33" t="n">
        <v>0</v>
      </c>
      <c r="AS183" s="33" t="n">
        <v>0</v>
      </c>
    </row>
    <row r="184">
      <c r="C184" s="8" t="inlineStr">
        <is>
          <t>Other Financing Activities</t>
        </is>
      </c>
      <c r="G184" s="27" t="n">
        <v>0</v>
      </c>
      <c r="H184" s="27" t="n">
        <v>0</v>
      </c>
      <c r="I184" s="27" t="n">
        <v>0</v>
      </c>
      <c r="J184" s="27" t="n">
        <v>0</v>
      </c>
      <c r="K184" s="27" t="n">
        <v>0</v>
      </c>
      <c r="L184" s="27" t="n">
        <v>0</v>
      </c>
      <c r="M184" s="27" t="n">
        <v>0</v>
      </c>
      <c r="N184" s="27" t="n">
        <v>0</v>
      </c>
      <c r="O184" s="27" t="n">
        <v>0</v>
      </c>
      <c r="P184" s="27" t="n">
        <v>-38.92</v>
      </c>
      <c r="Q184" s="27" t="n">
        <v>-32.826</v>
      </c>
      <c r="R184" s="27" t="n">
        <v>-3.7</v>
      </c>
      <c r="S184" s="27" t="n">
        <v>0</v>
      </c>
      <c r="T184" s="27" t="n">
        <v>-6.25</v>
      </c>
      <c r="U184" s="27" t="n">
        <v>-9.084</v>
      </c>
      <c r="V184" s="27" t="n">
        <v>-14.409</v>
      </c>
      <c r="W184" s="27" t="n">
        <v>-15.652</v>
      </c>
      <c r="X184" s="27" t="n">
        <v>21.957</v>
      </c>
      <c r="Y184" s="27" t="n">
        <v>55.837</v>
      </c>
      <c r="Z184" s="27" t="n">
        <v>-67.94799999999999</v>
      </c>
      <c r="AA184" s="27" t="n">
        <v>19.694</v>
      </c>
      <c r="AB184" s="33" t="n">
        <v>0</v>
      </c>
      <c r="AC184" s="33" t="n">
        <v>0</v>
      </c>
      <c r="AD184" s="33" t="n">
        <v>0</v>
      </c>
      <c r="AE184" s="33" t="n">
        <v>0</v>
      </c>
      <c r="AF184" s="33" t="n">
        <v>0</v>
      </c>
      <c r="AG184" s="33" t="n">
        <v>0</v>
      </c>
      <c r="AH184" s="33" t="n">
        <v>0</v>
      </c>
      <c r="AJ184" s="27" t="n">
        <v>0</v>
      </c>
      <c r="AK184" s="27" t="n">
        <v>0</v>
      </c>
      <c r="AL184" s="27" t="n">
        <v>-75.446</v>
      </c>
      <c r="AM184" s="27" t="n">
        <v>-29.743</v>
      </c>
      <c r="AN184" s="27" t="n">
        <v>-5.806</v>
      </c>
      <c r="AO184" s="28">
        <f>AA184+AB184+AC184+AD184</f>
        <v/>
      </c>
      <c r="AP184" s="28">
        <f>AE184+AF184+AG184+AH184</f>
        <v/>
      </c>
      <c r="AQ184" s="33" t="n">
        <v>0</v>
      </c>
      <c r="AR184" s="33" t="n">
        <v>0</v>
      </c>
      <c r="AS184" s="33" t="n">
        <v>0</v>
      </c>
    </row>
    <row r="185">
      <c r="B185" s="6" t="inlineStr">
        <is>
          <t>Cash Flow from Financing Activities</t>
        </is>
      </c>
      <c r="G185" s="29">
        <f>G178+G179+G180+G181+G182+G183+G184</f>
        <v/>
      </c>
      <c r="H185" s="29">
        <f>H178+H179+H180+H181+H182+H183+H184</f>
        <v/>
      </c>
      <c r="I185" s="29">
        <f>I178+I179+I180+I181+I182+I183+I184</f>
        <v/>
      </c>
      <c r="J185" s="29">
        <f>J178+J179+J180+J181+J182+J183+J184</f>
        <v/>
      </c>
      <c r="K185" s="29">
        <f>K178+K179+K180+K181+K182+K183+K184</f>
        <v/>
      </c>
      <c r="L185" s="29">
        <f>L178+L179+L180+L181+L182+L183+L184</f>
        <v/>
      </c>
      <c r="M185" s="29">
        <f>M178+M179+M180+M181+M182+M183+M184</f>
        <v/>
      </c>
      <c r="N185" s="29">
        <f>N178+N179+N180+N181+N182+N183+N184</f>
        <v/>
      </c>
      <c r="O185" s="29">
        <f>O178+O179+O180+O181+O182+O183+O184</f>
        <v/>
      </c>
      <c r="P185" s="29">
        <f>P178+P179+P180+P181+P182+P183+P184</f>
        <v/>
      </c>
      <c r="Q185" s="29">
        <f>Q178+Q179+Q180+Q181+Q182+Q183+Q184</f>
        <v/>
      </c>
      <c r="R185" s="29">
        <f>R178+R179+R180+R181+R182+R183+R184</f>
        <v/>
      </c>
      <c r="S185" s="29">
        <f>S178+S179+S180+S181+S182+S183+S184</f>
        <v/>
      </c>
      <c r="T185" s="29">
        <f>T178+T179+T180+T181+T182+T183+T184</f>
        <v/>
      </c>
      <c r="U185" s="29">
        <f>U178+U179+U180+U181+U182+U183+U184</f>
        <v/>
      </c>
      <c r="V185" s="29">
        <f>V178+V179+V180+V181+V182+V183+V184</f>
        <v/>
      </c>
      <c r="W185" s="29">
        <f>W178+W179+W180+W181+W182+W183+W184</f>
        <v/>
      </c>
      <c r="X185" s="29">
        <f>X178+X179+X180+X181+X182+X183+X184</f>
        <v/>
      </c>
      <c r="Y185" s="29">
        <f>Y178+Y179+Y180+Y181+Y182+Y183+Y184</f>
        <v/>
      </c>
      <c r="Z185" s="29">
        <f>Z178+Z179+Z180+Z181+Z182+Z183+Z184</f>
        <v/>
      </c>
      <c r="AA185" s="29">
        <f>AA178+AA179+AA180+AA181+AA182+AA183+AA184</f>
        <v/>
      </c>
      <c r="AB185" s="29">
        <f>AB178+AB179+AB180+AB181+AB182+AB183+AB184</f>
        <v/>
      </c>
      <c r="AC185" s="29">
        <f>AC178+AC179+AC180+AC181+AC182+AC183+AC184</f>
        <v/>
      </c>
      <c r="AD185" s="29">
        <f>AD178+AD179+AD180+AD181+AD182+AD183+AD184</f>
        <v/>
      </c>
      <c r="AE185" s="29">
        <f>AE178+AE179+AE180+AE181+AE182+AE183+AE184</f>
        <v/>
      </c>
      <c r="AF185" s="29">
        <f>AF178+AF179+AF180+AF181+AF182+AF183+AF184</f>
        <v/>
      </c>
      <c r="AG185" s="29">
        <f>AG178+AG179+AG180+AG181+AG182+AG183+AG184</f>
        <v/>
      </c>
      <c r="AH185" s="29">
        <f>AH178+AH179+AH180+AH181+AH182+AH183+AH184</f>
        <v/>
      </c>
      <c r="AJ185" s="29">
        <f>AJ178+AJ179+AJ180+AJ181+AJ182+AJ183+AJ184</f>
        <v/>
      </c>
      <c r="AK185" s="29">
        <f>AK178+AK179+AK180+AK181+AK182+AK183+AK184</f>
        <v/>
      </c>
      <c r="AL185" s="29">
        <f>AL178+AL179+AL180+AL181+AL182+AL183+AL184</f>
        <v/>
      </c>
      <c r="AM185" s="29">
        <f>AM178+AM179+AM180+AM181+AM182+AM183+AM184</f>
        <v/>
      </c>
      <c r="AN185" s="29">
        <f>AN178+AN179+AN180+AN181+AN182+AN183+AN184</f>
        <v/>
      </c>
      <c r="AO185" s="30">
        <f>AA185+AB185+AC185+AD185</f>
        <v/>
      </c>
      <c r="AP185" s="30">
        <f>AE185+AF185+AG185+AH185</f>
        <v/>
      </c>
      <c r="AQ185" s="29">
        <f>AQ178+AQ179+AQ180+AQ181+AQ182+AQ183+AQ184</f>
        <v/>
      </c>
      <c r="AR185" s="29">
        <f>AR178+AR179+AR180+AR181+AR182+AR183+AR184</f>
        <v/>
      </c>
      <c r="AS185" s="29">
        <f>AS178+AS179+AS180+AS181+AS182+AS183+AS184</f>
        <v/>
      </c>
    </row>
    <row r="186">
      <c r="D186" s="3" t="inlineStr">
        <is>
          <t>Recon: CFF</t>
        </is>
      </c>
      <c r="G186" s="31">
        <f>IF(_reported!G21="","",G185-_reported!G21)</f>
        <v/>
      </c>
      <c r="H186" s="31">
        <f>IF(_reported!H21="","",H185-_reported!H21)</f>
        <v/>
      </c>
      <c r="I186" s="31">
        <f>IF(_reported!I21="","",I185-_reported!I21)</f>
        <v/>
      </c>
      <c r="J186" s="31">
        <f>IF(_reported!J21="","",J185-_reported!J21)</f>
        <v/>
      </c>
      <c r="K186" s="31">
        <f>IF(_reported!K21="","",K185-_reported!K21)</f>
        <v/>
      </c>
      <c r="L186" s="31">
        <f>IF(_reported!L21="","",L185-_reported!L21)</f>
        <v/>
      </c>
      <c r="M186" s="31">
        <f>IF(_reported!M21="","",M185-_reported!M21)</f>
        <v/>
      </c>
      <c r="N186" s="31">
        <f>IF(_reported!N21="","",N185-_reported!N21)</f>
        <v/>
      </c>
      <c r="O186" s="31">
        <f>IF(_reported!O21="","",O185-_reported!O21)</f>
        <v/>
      </c>
      <c r="P186" s="31">
        <f>IF(_reported!P21="","",P185-_reported!P21)</f>
        <v/>
      </c>
      <c r="Q186" s="31">
        <f>IF(_reported!Q21="","",Q185-_reported!Q21)</f>
        <v/>
      </c>
      <c r="R186" s="31">
        <f>IF(_reported!R21="","",R185-_reported!R21)</f>
        <v/>
      </c>
      <c r="S186" s="31">
        <f>IF(_reported!S21="","",S185-_reported!S21)</f>
        <v/>
      </c>
      <c r="T186" s="31">
        <f>IF(_reported!T21="","",T185-_reported!T21)</f>
        <v/>
      </c>
      <c r="U186" s="31">
        <f>IF(_reported!U21="","",U185-_reported!U21)</f>
        <v/>
      </c>
      <c r="V186" s="31">
        <f>IF(_reported!V21="","",V185-_reported!V21)</f>
        <v/>
      </c>
      <c r="W186" s="31">
        <f>IF(_reported!W21="","",W185-_reported!W21)</f>
        <v/>
      </c>
      <c r="X186" s="31">
        <f>IF(_reported!X21="","",X185-_reported!X21)</f>
        <v/>
      </c>
      <c r="Y186" s="31">
        <f>IF(_reported!Y21="","",Y185-_reported!Y21)</f>
        <v/>
      </c>
      <c r="Z186" s="31">
        <f>IF(_reported!Z21="","",Z185-_reported!Z21)</f>
        <v/>
      </c>
      <c r="AA186" s="31">
        <f>IF(_reported!AA21="","",AA185-_reported!AA21)</f>
        <v/>
      </c>
      <c r="AJ186" s="31">
        <f>IF(_reported!AJ21="","",AJ185-_reported!AJ21)</f>
        <v/>
      </c>
      <c r="AK186" s="31">
        <f>IF(_reported!AK21="","",AK185-_reported!AK21)</f>
        <v/>
      </c>
      <c r="AL186" s="31">
        <f>IF(_reported!AL21="","",AL185-_reported!AL21)</f>
        <v/>
      </c>
      <c r="AM186" s="31">
        <f>IF(_reported!AM21="","",AM185-_reported!AM21)</f>
        <v/>
      </c>
      <c r="AN186" s="31">
        <f>IF(_reported!AN21="","",AN185-_reported!AN21)</f>
        <v/>
      </c>
    </row>
    <row r="187"/>
    <row r="188">
      <c r="C188" s="8" t="inlineStr">
        <is>
          <t>Effect of FX Rate Changes on Cash</t>
        </is>
      </c>
      <c r="G188" s="25" t="n">
        <v>-42.138</v>
      </c>
      <c r="H188" s="25" t="n">
        <v>23.477</v>
      </c>
      <c r="I188" s="25" t="n">
        <v>-63.843</v>
      </c>
      <c r="J188" s="25" t="n">
        <v>-4.236</v>
      </c>
      <c r="K188" s="25" t="n">
        <v>-11.448</v>
      </c>
      <c r="L188" s="25" t="n">
        <v>-145.198</v>
      </c>
      <c r="M188" s="25" t="n">
        <v>-180.058</v>
      </c>
      <c r="N188" s="25" t="n">
        <v>166.564</v>
      </c>
      <c r="O188" s="25" t="n">
        <v>26.423</v>
      </c>
      <c r="P188" s="25" t="n">
        <v>39.626</v>
      </c>
      <c r="Q188" s="25" t="n">
        <v>-122.707</v>
      </c>
      <c r="R188" s="25" t="n">
        <v>139.342</v>
      </c>
      <c r="S188" s="25" t="n">
        <v>-95.79000000000001</v>
      </c>
      <c r="T188" s="25" t="n">
        <v>-122.723</v>
      </c>
      <c r="U188" s="25" t="n">
        <v>153.452</v>
      </c>
      <c r="V188" s="25" t="n">
        <v>-351.27</v>
      </c>
      <c r="W188" s="25" t="n">
        <v>150.146</v>
      </c>
      <c r="X188" s="25" t="n">
        <v>287.471</v>
      </c>
      <c r="Y188" s="25" t="n">
        <v>-21.721</v>
      </c>
      <c r="Z188" s="25" t="n">
        <v>-29.377</v>
      </c>
      <c r="AA188" s="25" t="n">
        <v>-49.838</v>
      </c>
      <c r="AB188" s="32" t="n">
        <v>0</v>
      </c>
      <c r="AC188" s="32" t="n">
        <v>0</v>
      </c>
      <c r="AD188" s="32" t="n">
        <v>0</v>
      </c>
      <c r="AE188" s="32" t="n">
        <v>0</v>
      </c>
      <c r="AF188" s="32" t="n">
        <v>0</v>
      </c>
      <c r="AG188" s="32" t="n">
        <v>0</v>
      </c>
      <c r="AH188" s="32" t="n">
        <v>0</v>
      </c>
      <c r="AJ188" s="25" t="n">
        <v>-86.73999999999999</v>
      </c>
      <c r="AK188" s="25" t="n">
        <v>-170.14</v>
      </c>
      <c r="AL188" s="25" t="n">
        <v>82.684</v>
      </c>
      <c r="AM188" s="25" t="n">
        <v>-416.331</v>
      </c>
      <c r="AN188" s="25" t="n">
        <v>386.519</v>
      </c>
      <c r="AO188" s="26">
        <f>AA188+AB188+AC188+AD188</f>
        <v/>
      </c>
      <c r="AP188" s="26">
        <f>AE188+AF188+AG188+AH188</f>
        <v/>
      </c>
      <c r="AQ188" s="32" t="n">
        <v>0</v>
      </c>
      <c r="AR188" s="32" t="n">
        <v>0</v>
      </c>
      <c r="AS188" s="32" t="n">
        <v>0</v>
      </c>
    </row>
    <row r="189">
      <c r="B189" s="6" t="inlineStr">
        <is>
          <t>Net Change in Cash (incl. Restricted)</t>
        </is>
      </c>
      <c r="G189" s="29">
        <f>G167+G175+G185+G188</f>
        <v/>
      </c>
      <c r="H189" s="29">
        <f>H167+H175+H185+H188</f>
        <v/>
      </c>
      <c r="I189" s="29">
        <f>I167+I175+I185+I188</f>
        <v/>
      </c>
      <c r="J189" s="29">
        <f>J167+J175+J185+J188</f>
        <v/>
      </c>
      <c r="K189" s="29">
        <f>K167+K175+K185+K188</f>
        <v/>
      </c>
      <c r="L189" s="29">
        <f>L167+L175+L185+L188</f>
        <v/>
      </c>
      <c r="M189" s="29">
        <f>M167+M175+M185+M188</f>
        <v/>
      </c>
      <c r="N189" s="29">
        <f>N167+N175+N185+N188</f>
        <v/>
      </c>
      <c r="O189" s="29">
        <f>O167+O175+O185+O188</f>
        <v/>
      </c>
      <c r="P189" s="29">
        <f>P167+P175+P185+P188</f>
        <v/>
      </c>
      <c r="Q189" s="29">
        <f>Q167+Q175+Q185+Q188</f>
        <v/>
      </c>
      <c r="R189" s="29">
        <f>R167+R175+R185+R188</f>
        <v/>
      </c>
      <c r="S189" s="29">
        <f>S167+S175+S185+S188</f>
        <v/>
      </c>
      <c r="T189" s="29">
        <f>T167+T175+T185+T188</f>
        <v/>
      </c>
      <c r="U189" s="29">
        <f>U167+U175+U185+U188</f>
        <v/>
      </c>
      <c r="V189" s="29">
        <f>V167+V175+V185+V188</f>
        <v/>
      </c>
      <c r="W189" s="29">
        <f>W167+W175+W185+W188</f>
        <v/>
      </c>
      <c r="X189" s="29">
        <f>X167+X175+X185+X188</f>
        <v/>
      </c>
      <c r="Y189" s="29">
        <f>Y167+Y175+Y185+Y188</f>
        <v/>
      </c>
      <c r="Z189" s="29">
        <f>Z167+Z175+Z185+Z188</f>
        <v/>
      </c>
      <c r="AA189" s="29">
        <f>AA167+AA175+AA185+AA188</f>
        <v/>
      </c>
      <c r="AB189" s="29">
        <f>AB167+AB175+AB185+AB188</f>
        <v/>
      </c>
      <c r="AC189" s="29">
        <f>AC167+AC175+AC185+AC188</f>
        <v/>
      </c>
      <c r="AD189" s="29">
        <f>AD167+AD175+AD185+AD188</f>
        <v/>
      </c>
      <c r="AE189" s="29">
        <f>AE167+AE175+AE185+AE188</f>
        <v/>
      </c>
      <c r="AF189" s="29">
        <f>AF167+AF175+AF185+AF188</f>
        <v/>
      </c>
      <c r="AG189" s="29">
        <f>AG167+AG175+AG185+AG188</f>
        <v/>
      </c>
      <c r="AH189" s="29">
        <f>AH167+AH175+AH185+AH188</f>
        <v/>
      </c>
      <c r="AJ189" s="29">
        <f>AJ167+AJ175+AJ185+AJ188</f>
        <v/>
      </c>
      <c r="AK189" s="29">
        <f>AK167+AK175+AK185+AK188</f>
        <v/>
      </c>
      <c r="AL189" s="29">
        <f>AL167+AL175+AL185+AL188</f>
        <v/>
      </c>
      <c r="AM189" s="29">
        <f>AM167+AM175+AM185+AM188</f>
        <v/>
      </c>
      <c r="AN189" s="29">
        <f>AN167+AN175+AN185+AN188</f>
        <v/>
      </c>
      <c r="AO189" s="30">
        <f>AA189+AB189+AC189+AD189</f>
        <v/>
      </c>
      <c r="AP189" s="30">
        <f>AE189+AF189+AG189+AH189</f>
        <v/>
      </c>
      <c r="AQ189" s="29">
        <f>AQ167+AQ175+AQ185+AQ188</f>
        <v/>
      </c>
      <c r="AR189" s="29">
        <f>AR167+AR175+AR185+AR188</f>
        <v/>
      </c>
      <c r="AS189" s="29">
        <f>AS167+AS175+AS185+AS188</f>
        <v/>
      </c>
    </row>
    <row r="190">
      <c r="D190" s="3" t="inlineStr">
        <is>
          <t>Recon: Net Change in Cash</t>
        </is>
      </c>
      <c r="G190" s="31">
        <f>IF(_reported!G22="","",G189-_reported!G22)</f>
        <v/>
      </c>
      <c r="H190" s="31">
        <f>IF(_reported!H22="","",H189-_reported!H22)</f>
        <v/>
      </c>
      <c r="I190" s="31">
        <f>IF(_reported!I22="","",I189-_reported!I22)</f>
        <v/>
      </c>
      <c r="J190" s="31">
        <f>IF(_reported!J22="","",J189-_reported!J22)</f>
        <v/>
      </c>
      <c r="K190" s="31">
        <f>IF(_reported!K22="","",K189-_reported!K22)</f>
        <v/>
      </c>
      <c r="L190" s="31">
        <f>IF(_reported!L22="","",L189-_reported!L22)</f>
        <v/>
      </c>
      <c r="M190" s="31">
        <f>IF(_reported!M22="","",M189-_reported!M22)</f>
        <v/>
      </c>
      <c r="N190" s="31">
        <f>IF(_reported!N22="","",N189-_reported!N22)</f>
        <v/>
      </c>
      <c r="O190" s="31">
        <f>IF(_reported!O22="","",O189-_reported!O22)</f>
        <v/>
      </c>
      <c r="P190" s="31">
        <f>IF(_reported!P22="","",P189-_reported!P22)</f>
        <v/>
      </c>
      <c r="Q190" s="31">
        <f>IF(_reported!Q22="","",Q189-_reported!Q22)</f>
        <v/>
      </c>
      <c r="R190" s="31">
        <f>IF(_reported!R22="","",R189-_reported!R22)</f>
        <v/>
      </c>
      <c r="S190" s="31">
        <f>IF(_reported!S22="","",S189-_reported!S22)</f>
        <v/>
      </c>
      <c r="T190" s="31">
        <f>IF(_reported!T22="","",T189-_reported!T22)</f>
        <v/>
      </c>
      <c r="U190" s="31">
        <f>IF(_reported!U22="","",U189-_reported!U22)</f>
        <v/>
      </c>
      <c r="V190" s="31">
        <f>IF(_reported!V22="","",V189-_reported!V22)</f>
        <v/>
      </c>
      <c r="W190" s="31">
        <f>IF(_reported!W22="","",W189-_reported!W22)</f>
        <v/>
      </c>
      <c r="X190" s="31">
        <f>IF(_reported!X22="","",X189-_reported!X22)</f>
        <v/>
      </c>
      <c r="Y190" s="31">
        <f>IF(_reported!Y22="","",Y189-_reported!Y22)</f>
        <v/>
      </c>
      <c r="Z190" s="31">
        <f>IF(_reported!Z22="","",Z189-_reported!Z22)</f>
        <v/>
      </c>
      <c r="AA190" s="31">
        <f>IF(_reported!AA22="","",AA189-_reported!AA22)</f>
        <v/>
      </c>
      <c r="AJ190" s="31">
        <f>IF(_reported!AJ22="","",AJ189-_reported!AJ22)</f>
        <v/>
      </c>
      <c r="AK190" s="31">
        <f>IF(_reported!AK22="","",AK189-_reported!AK22)</f>
        <v/>
      </c>
      <c r="AL190" s="31">
        <f>IF(_reported!AL22="","",AL189-_reported!AL22)</f>
        <v/>
      </c>
      <c r="AM190" s="31">
        <f>IF(_reported!AM22="","",AM189-_reported!AM22)</f>
        <v/>
      </c>
      <c r="AN190" s="31">
        <f>IF(_reported!AN22="","",AN189-_reported!AN22)</f>
        <v/>
      </c>
    </row>
    <row r="191"/>
    <row r="192">
      <c r="C192" s="8" t="inlineStr">
        <is>
          <t>Beginning Cash (incl. Restricted)</t>
        </is>
      </c>
      <c r="G192" s="25" t="n">
        <v>8238.870000000001</v>
      </c>
      <c r="H192" s="25" t="n">
        <v>8436.453</v>
      </c>
      <c r="I192" s="25" t="n">
        <v>7804.618</v>
      </c>
      <c r="J192" s="25" t="n">
        <v>7552.968</v>
      </c>
      <c r="K192" s="25" t="n">
        <v>6055.111</v>
      </c>
      <c r="L192" s="25" t="n">
        <v>6034.501</v>
      </c>
      <c r="M192" s="25" t="n">
        <v>5844.409</v>
      </c>
      <c r="N192" s="25" t="n">
        <v>6140.314</v>
      </c>
      <c r="O192" s="25" t="n">
        <v>5170.582</v>
      </c>
      <c r="P192" s="25" t="n">
        <v>6738.019</v>
      </c>
      <c r="Q192" s="25" t="n">
        <v>7666.265</v>
      </c>
      <c r="R192" s="25" t="n">
        <v>7356.836</v>
      </c>
      <c r="S192" s="25" t="n">
        <v>7118.515</v>
      </c>
      <c r="T192" s="25" t="n">
        <v>7026.589</v>
      </c>
      <c r="U192" s="25" t="n">
        <v>6627.045</v>
      </c>
      <c r="V192" s="25" t="n">
        <v>7459.085</v>
      </c>
      <c r="W192" s="25" t="n">
        <v>7807.337</v>
      </c>
      <c r="X192" s="25" t="n">
        <v>7204.028</v>
      </c>
      <c r="Y192" s="25" t="n">
        <v>8180.573</v>
      </c>
      <c r="Z192" s="25" t="n">
        <v>9290.868</v>
      </c>
      <c r="AA192" s="25" t="n">
        <v>9039.194</v>
      </c>
      <c r="AB192" s="26">
        <f>AA193</f>
        <v/>
      </c>
      <c r="AC192" s="26">
        <f>AB193</f>
        <v/>
      </c>
      <c r="AD192" s="26">
        <f>AC193</f>
        <v/>
      </c>
      <c r="AE192" s="26">
        <f>AD193</f>
        <v/>
      </c>
      <c r="AF192" s="26">
        <f>AE193</f>
        <v/>
      </c>
      <c r="AG192" s="26">
        <f>AF193</f>
        <v/>
      </c>
      <c r="AH192" s="26">
        <f>AG193</f>
        <v/>
      </c>
      <c r="AJ192" s="25" t="n">
        <v>8238.870000000001</v>
      </c>
      <c r="AK192" s="25" t="n">
        <v>6055.111</v>
      </c>
      <c r="AL192" s="25" t="n">
        <v>5170.582</v>
      </c>
      <c r="AM192" s="25" t="n">
        <v>7118.515</v>
      </c>
      <c r="AN192" s="25" t="n">
        <v>7807.337</v>
      </c>
      <c r="AO192" s="26">
        <f>AA192</f>
        <v/>
      </c>
      <c r="AP192" s="26">
        <f>AE192</f>
        <v/>
      </c>
      <c r="AQ192" s="26">
        <f>AP193</f>
        <v/>
      </c>
      <c r="AR192" s="26">
        <f>AQ193</f>
        <v/>
      </c>
      <c r="AS192" s="26">
        <f>AR193</f>
        <v/>
      </c>
    </row>
    <row r="193">
      <c r="B193" s="6" t="inlineStr">
        <is>
          <t>Ending Cash (incl. Restricted)</t>
        </is>
      </c>
      <c r="G193" s="29">
        <f>G192+G189</f>
        <v/>
      </c>
      <c r="H193" s="29">
        <f>H192+H189</f>
        <v/>
      </c>
      <c r="I193" s="29">
        <f>I192+I189</f>
        <v/>
      </c>
      <c r="J193" s="29">
        <f>J192+J189</f>
        <v/>
      </c>
      <c r="K193" s="29">
        <f>K192+K189</f>
        <v/>
      </c>
      <c r="L193" s="29">
        <f>L192+L189</f>
        <v/>
      </c>
      <c r="M193" s="29">
        <f>M192+M189</f>
        <v/>
      </c>
      <c r="N193" s="29">
        <f>N192+N189</f>
        <v/>
      </c>
      <c r="O193" s="29">
        <f>O192+O189</f>
        <v/>
      </c>
      <c r="P193" s="29">
        <f>P192+P189</f>
        <v/>
      </c>
      <c r="Q193" s="29">
        <f>Q192+Q189</f>
        <v/>
      </c>
      <c r="R193" s="29">
        <f>R192+R189</f>
        <v/>
      </c>
      <c r="S193" s="29">
        <f>S192+S189</f>
        <v/>
      </c>
      <c r="T193" s="29">
        <f>T192+T189</f>
        <v/>
      </c>
      <c r="U193" s="29">
        <f>U192+U189</f>
        <v/>
      </c>
      <c r="V193" s="29">
        <f>V192+V189</f>
        <v/>
      </c>
      <c r="W193" s="29">
        <f>W192+W189</f>
        <v/>
      </c>
      <c r="X193" s="29">
        <f>X192+X189</f>
        <v/>
      </c>
      <c r="Y193" s="29">
        <f>Y192+Y189</f>
        <v/>
      </c>
      <c r="Z193" s="29">
        <f>Z192+Z189</f>
        <v/>
      </c>
      <c r="AA193" s="29">
        <f>AA192+AA189</f>
        <v/>
      </c>
      <c r="AB193" s="29">
        <f>AB192+AB189</f>
        <v/>
      </c>
      <c r="AC193" s="29">
        <f>AC192+AC189</f>
        <v/>
      </c>
      <c r="AD193" s="29">
        <f>AD192+AD189</f>
        <v/>
      </c>
      <c r="AE193" s="29">
        <f>AE192+AE189</f>
        <v/>
      </c>
      <c r="AF193" s="29">
        <f>AF192+AF189</f>
        <v/>
      </c>
      <c r="AG193" s="29">
        <f>AG192+AG189</f>
        <v/>
      </c>
      <c r="AH193" s="29">
        <f>AH192+AH189</f>
        <v/>
      </c>
      <c r="AJ193" s="29">
        <f>AJ192+AJ189</f>
        <v/>
      </c>
      <c r="AK193" s="29">
        <f>AK192+AK189</f>
        <v/>
      </c>
      <c r="AL193" s="29">
        <f>AL192+AL189</f>
        <v/>
      </c>
      <c r="AM193" s="29">
        <f>AM192+AM189</f>
        <v/>
      </c>
      <c r="AN193" s="29">
        <f>AN192+AN189</f>
        <v/>
      </c>
      <c r="AO193" s="30">
        <f>AD193</f>
        <v/>
      </c>
      <c r="AP193" s="30">
        <f>AH193</f>
        <v/>
      </c>
      <c r="AQ193" s="29">
        <f>AQ192+AQ189</f>
        <v/>
      </c>
      <c r="AR193" s="29">
        <f>AR192+AR189</f>
        <v/>
      </c>
      <c r="AS193" s="29">
        <f>AS192+AS189</f>
        <v/>
      </c>
    </row>
    <row r="194">
      <c r="D194" s="3" t="inlineStr">
        <is>
          <t>Recon: Ending Cash</t>
        </is>
      </c>
      <c r="G194" s="31">
        <f>IF(_reported!G23="","",G193-_reported!G23)</f>
        <v/>
      </c>
      <c r="H194" s="31">
        <f>IF(_reported!H23="","",H193-_reported!H23)</f>
        <v/>
      </c>
      <c r="I194" s="31">
        <f>IF(_reported!I23="","",I193-_reported!I23)</f>
        <v/>
      </c>
      <c r="J194" s="31">
        <f>IF(_reported!J23="","",J193-_reported!J23)</f>
        <v/>
      </c>
      <c r="K194" s="31">
        <f>IF(_reported!K23="","",K193-_reported!K23)</f>
        <v/>
      </c>
      <c r="L194" s="31">
        <f>IF(_reported!L23="","",L193-_reported!L23)</f>
        <v/>
      </c>
      <c r="M194" s="31">
        <f>IF(_reported!M23="","",M193-_reported!M23)</f>
        <v/>
      </c>
      <c r="N194" s="31">
        <f>IF(_reported!N23="","",N193-_reported!N23)</f>
        <v/>
      </c>
      <c r="O194" s="31">
        <f>IF(_reported!O23="","",O193-_reported!O23)</f>
        <v/>
      </c>
      <c r="P194" s="31">
        <f>IF(_reported!P23="","",P193-_reported!P23)</f>
        <v/>
      </c>
      <c r="Q194" s="31">
        <f>IF(_reported!Q23="","",Q193-_reported!Q23)</f>
        <v/>
      </c>
      <c r="R194" s="31">
        <f>IF(_reported!R23="","",R193-_reported!R23)</f>
        <v/>
      </c>
      <c r="S194" s="31">
        <f>IF(_reported!S23="","",S193-_reported!S23)</f>
        <v/>
      </c>
      <c r="T194" s="31">
        <f>IF(_reported!T23="","",T193-_reported!T23)</f>
        <v/>
      </c>
      <c r="U194" s="31">
        <f>IF(_reported!U23="","",U193-_reported!U23)</f>
        <v/>
      </c>
      <c r="V194" s="31">
        <f>IF(_reported!V23="","",V193-_reported!V23)</f>
        <v/>
      </c>
      <c r="W194" s="31">
        <f>IF(_reported!W23="","",W193-_reported!W23)</f>
        <v/>
      </c>
      <c r="X194" s="31">
        <f>IF(_reported!X23="","",X193-_reported!X23)</f>
        <v/>
      </c>
      <c r="Y194" s="31">
        <f>IF(_reported!Y23="","",Y193-_reported!Y23)</f>
        <v/>
      </c>
      <c r="Z194" s="31">
        <f>IF(_reported!Z23="","",Z193-_reported!Z23)</f>
        <v/>
      </c>
      <c r="AA194" s="31">
        <f>IF(_reported!AA23="","",AA193-_reported!AA23)</f>
        <v/>
      </c>
      <c r="AJ194" s="31">
        <f>IF(_reported!AJ23="","",AJ193-_reported!AJ23)</f>
        <v/>
      </c>
      <c r="AK194" s="31">
        <f>IF(_reported!AK23="","",AK193-_reported!AK23)</f>
        <v/>
      </c>
      <c r="AL194" s="31">
        <f>IF(_reported!AL23="","",AL193-_reported!AL23)</f>
        <v/>
      </c>
      <c r="AM194" s="31">
        <f>IF(_reported!AM23="","",AM193-_reported!AM23)</f>
        <v/>
      </c>
      <c r="AN194" s="31">
        <f>IF(_reported!AN23="","",AN193-_reported!AN23)</f>
        <v/>
      </c>
    </row>
    <row r="195">
      <c r="C195" s="8" t="inlineStr">
        <is>
          <t>Restricted Cash (tagged thru Q3'22; printed Note 2 table after)</t>
        </is>
      </c>
      <c r="G195" s="27" t="n">
        <v>32.748</v>
      </c>
      <c r="H195" s="27" t="n">
        <v>27.088</v>
      </c>
      <c r="I195" s="27" t="n">
        <v>26.287</v>
      </c>
      <c r="J195" s="27" t="n">
        <v>27.307</v>
      </c>
      <c r="K195" s="27" t="n">
        <v>25.555</v>
      </c>
      <c r="L195" s="27" t="n">
        <v>24.96</v>
      </c>
      <c r="M195" s="27" t="n">
        <v>26.581</v>
      </c>
      <c r="N195" s="27" t="n">
        <v>23.406</v>
      </c>
      <c r="O195" s="27" t="n">
        <v>23.425</v>
      </c>
      <c r="P195" s="27" t="n">
        <v>3.477</v>
      </c>
      <c r="Q195" s="27" t="n">
        <v>3.591</v>
      </c>
      <c r="R195" s="27" t="n">
        <v>1.602</v>
      </c>
      <c r="S195" s="27" t="n">
        <v>1.823</v>
      </c>
      <c r="T195" s="27" t="n">
        <v>2.106</v>
      </c>
      <c r="U195" s="27" t="n">
        <v>2.06</v>
      </c>
      <c r="V195" s="27" t="n">
        <v>2.604</v>
      </c>
      <c r="W195" s="27" t="n">
        <v>4.18</v>
      </c>
      <c r="X195" s="27" t="n">
        <v>3.168</v>
      </c>
      <c r="Y195" s="27" t="n">
        <v>3.581</v>
      </c>
      <c r="Z195" s="27" t="n">
        <v>5.513</v>
      </c>
      <c r="AA195" s="27" t="n">
        <v>7.101</v>
      </c>
      <c r="AB195" s="28">
        <f>AA195</f>
        <v/>
      </c>
      <c r="AC195" s="28">
        <f>AB195</f>
        <v/>
      </c>
      <c r="AD195" s="28">
        <f>AC195</f>
        <v/>
      </c>
      <c r="AE195" s="28">
        <f>AD195</f>
        <v/>
      </c>
      <c r="AF195" s="28">
        <f>AE195</f>
        <v/>
      </c>
      <c r="AG195" s="28">
        <f>AF195</f>
        <v/>
      </c>
      <c r="AH195" s="28">
        <f>AG195</f>
        <v/>
      </c>
      <c r="AJ195" s="27" t="n">
        <v>27.307</v>
      </c>
      <c r="AK195" s="27" t="n">
        <v>23.406</v>
      </c>
      <c r="AL195" s="27" t="n">
        <v>1.602</v>
      </c>
      <c r="AM195" s="27" t="n">
        <v>2.604</v>
      </c>
      <c r="AN195" s="27" t="n">
        <v>5.513</v>
      </c>
      <c r="AO195" s="28">
        <f>AD195</f>
        <v/>
      </c>
      <c r="AP195" s="28">
        <f>AH195</f>
        <v/>
      </c>
      <c r="AQ195" s="28">
        <f>AP195</f>
        <v/>
      </c>
      <c r="AR195" s="28">
        <f>AQ195</f>
        <v/>
      </c>
      <c r="AS195" s="28">
        <f>AR195</f>
        <v/>
      </c>
    </row>
    <row r="196">
      <c r="D196" s="3" t="inlineStr">
        <is>
          <t>Recon: Cash Tie-out (CF Ending − BS Cash − Restricted)</t>
        </is>
      </c>
      <c r="G196" s="31">
        <f>G193-G82-G195</f>
        <v/>
      </c>
      <c r="H196" s="31">
        <f>H193-H82-H195</f>
        <v/>
      </c>
      <c r="I196" s="31">
        <f>I193-I82-I195</f>
        <v/>
      </c>
      <c r="J196" s="31">
        <f>J193-J82-J195</f>
        <v/>
      </c>
      <c r="K196" s="31">
        <f>K193-K82-K195</f>
        <v/>
      </c>
      <c r="L196" s="31">
        <f>L193-L82-L195</f>
        <v/>
      </c>
      <c r="M196" s="31">
        <f>M193-M82-M195</f>
        <v/>
      </c>
      <c r="N196" s="31">
        <f>N193-N82-N195</f>
        <v/>
      </c>
      <c r="O196" s="31">
        <f>O193-O82-O195</f>
        <v/>
      </c>
      <c r="P196" s="31">
        <f>P193-P82-P195</f>
        <v/>
      </c>
      <c r="Q196" s="31">
        <f>Q193-Q82-Q195</f>
        <v/>
      </c>
      <c r="R196" s="31">
        <f>R193-R82-R195</f>
        <v/>
      </c>
      <c r="S196" s="31">
        <f>S193-S82-S195</f>
        <v/>
      </c>
      <c r="T196" s="31">
        <f>T193-T82-T195</f>
        <v/>
      </c>
      <c r="U196" s="31">
        <f>U193-U82-U195</f>
        <v/>
      </c>
      <c r="V196" s="31">
        <f>V193-V82-V195</f>
        <v/>
      </c>
      <c r="W196" s="31">
        <f>W193-W82-W195</f>
        <v/>
      </c>
      <c r="X196" s="31">
        <f>X193-X82-X195</f>
        <v/>
      </c>
      <c r="Y196" s="31">
        <f>Y193-Y82-Y195</f>
        <v/>
      </c>
      <c r="Z196" s="31">
        <f>Z193-Z82-Z195</f>
        <v/>
      </c>
      <c r="AA196" s="31">
        <f>AA193-AA82-AA195</f>
        <v/>
      </c>
      <c r="AB196" s="44">
        <f>AB193-AB82-AB195</f>
        <v/>
      </c>
      <c r="AC196" s="44">
        <f>AC193-AC82-AC195</f>
        <v/>
      </c>
      <c r="AD196" s="44">
        <f>AD193-AD82-AD195</f>
        <v/>
      </c>
      <c r="AE196" s="44">
        <f>AE193-AE82-AE195</f>
        <v/>
      </c>
      <c r="AF196" s="44">
        <f>AF193-AF82-AF195</f>
        <v/>
      </c>
      <c r="AG196" s="44">
        <f>AG193-AG82-AG195</f>
        <v/>
      </c>
      <c r="AH196" s="44">
        <f>AH193-AH82-AH195</f>
        <v/>
      </c>
      <c r="AJ196" s="31">
        <f>AJ193-AJ82-AJ195</f>
        <v/>
      </c>
      <c r="AK196" s="31">
        <f>AK193-AK82-AK195</f>
        <v/>
      </c>
      <c r="AL196" s="31">
        <f>AL193-AL82-AL195</f>
        <v/>
      </c>
      <c r="AM196" s="31">
        <f>AM193-AM82-AM195</f>
        <v/>
      </c>
      <c r="AN196" s="31">
        <f>AN193-AN82-AN195</f>
        <v/>
      </c>
      <c r="AO196" s="44">
        <f>AO193-AO82-AO195</f>
        <v/>
      </c>
      <c r="AP196" s="44">
        <f>AP193-AP82-AP195</f>
        <v/>
      </c>
      <c r="AQ196" s="44">
        <f>AQ193-AQ82-AQ195</f>
        <v/>
      </c>
      <c r="AR196" s="44">
        <f>AR193-AR82-AR195</f>
        <v/>
      </c>
      <c r="AS196" s="44">
        <f>AS193-AS82-AS195</f>
        <v/>
      </c>
    </row>
    <row r="197"/>
    <row r="198"/>
    <row r="199">
      <c r="B199" s="20" t="inlineStr">
        <is>
          <t>Cash Flow Ratios &amp; Assumptions</t>
        </is>
      </c>
      <c r="C199" s="20" t="n"/>
      <c r="D199" s="20" t="n"/>
      <c r="E199" s="20" t="n"/>
      <c r="F199" s="20" t="n"/>
      <c r="G199" s="20" t="n"/>
      <c r="H199" s="20" t="n"/>
      <c r="I199" s="20" t="n"/>
      <c r="J199" s="20" t="n"/>
      <c r="K199" s="20" t="n"/>
      <c r="L199" s="20" t="n"/>
      <c r="M199" s="20" t="n"/>
      <c r="N199" s="20" t="n"/>
      <c r="O199" s="20" t="n"/>
      <c r="P199" s="20" t="n"/>
      <c r="Q199" s="20" t="n"/>
      <c r="R199" s="20" t="n"/>
      <c r="S199" s="20" t="n"/>
      <c r="T199" s="20" t="n"/>
      <c r="U199" s="20" t="n"/>
      <c r="V199" s="20" t="n"/>
      <c r="W199" s="20" t="n"/>
      <c r="X199" s="20" t="n"/>
      <c r="Y199" s="20" t="n"/>
      <c r="Z199" s="20" t="n"/>
      <c r="AA199" s="20" t="n"/>
      <c r="AB199" s="20" t="n"/>
      <c r="AC199" s="20" t="n"/>
      <c r="AD199" s="20" t="n"/>
      <c r="AE199" s="20" t="n"/>
      <c r="AF199" s="20" t="n"/>
      <c r="AG199" s="20" t="n"/>
      <c r="AH199" s="20" t="n"/>
      <c r="AJ199" s="20" t="n"/>
      <c r="AK199" s="20" t="n"/>
      <c r="AL199" s="20" t="n"/>
      <c r="AM199" s="20" t="n"/>
      <c r="AN199" s="20" t="n"/>
      <c r="AO199" s="20" t="n"/>
      <c r="AP199" s="20" t="n"/>
      <c r="AQ199" s="20" t="n"/>
      <c r="AR199" s="20" t="n"/>
      <c r="AS199" s="20" t="n"/>
    </row>
    <row r="200"/>
    <row r="201">
      <c r="D201" s="6" t="inlineStr">
        <is>
          <t>Free Cash Flow (CFO + Capex)</t>
        </is>
      </c>
      <c r="G201" s="45">
        <f>G167+G170</f>
        <v/>
      </c>
      <c r="H201" s="45">
        <f>H167+H170</f>
        <v/>
      </c>
      <c r="I201" s="45">
        <f>I167+I170</f>
        <v/>
      </c>
      <c r="J201" s="45">
        <f>J167+J170</f>
        <v/>
      </c>
      <c r="K201" s="45">
        <f>K167+K170</f>
        <v/>
      </c>
      <c r="L201" s="45">
        <f>L167+L170</f>
        <v/>
      </c>
      <c r="M201" s="45">
        <f>M167+M170</f>
        <v/>
      </c>
      <c r="N201" s="45">
        <f>N167+N170</f>
        <v/>
      </c>
      <c r="O201" s="45">
        <f>O167+O170</f>
        <v/>
      </c>
      <c r="P201" s="45">
        <f>P167+P170</f>
        <v/>
      </c>
      <c r="Q201" s="45">
        <f>Q167+Q170</f>
        <v/>
      </c>
      <c r="R201" s="45">
        <f>R167+R170</f>
        <v/>
      </c>
      <c r="S201" s="45">
        <f>S167+S170</f>
        <v/>
      </c>
      <c r="T201" s="45">
        <f>T167+T170</f>
        <v/>
      </c>
      <c r="U201" s="45">
        <f>U167+U170</f>
        <v/>
      </c>
      <c r="V201" s="45">
        <f>V167+V170</f>
        <v/>
      </c>
      <c r="W201" s="45">
        <f>W167+W170</f>
        <v/>
      </c>
      <c r="X201" s="45">
        <f>X167+X170</f>
        <v/>
      </c>
      <c r="Y201" s="45">
        <f>Y167+Y170</f>
        <v/>
      </c>
      <c r="Z201" s="45">
        <f>Z167+Z170</f>
        <v/>
      </c>
      <c r="AA201" s="45">
        <f>AA167+AA170</f>
        <v/>
      </c>
      <c r="AB201" s="30">
        <f>AB167+AB170</f>
        <v/>
      </c>
      <c r="AC201" s="30">
        <f>AC167+AC170</f>
        <v/>
      </c>
      <c r="AD201" s="30">
        <f>AD167+AD170</f>
        <v/>
      </c>
      <c r="AE201" s="30">
        <f>AE167+AE170</f>
        <v/>
      </c>
      <c r="AF201" s="30">
        <f>AF167+AF170</f>
        <v/>
      </c>
      <c r="AG201" s="30">
        <f>AG167+AG170</f>
        <v/>
      </c>
      <c r="AH201" s="30">
        <f>AH167+AH170</f>
        <v/>
      </c>
      <c r="AJ201" s="45">
        <f>AJ167+AJ170</f>
        <v/>
      </c>
      <c r="AK201" s="45">
        <f>AK167+AK170</f>
        <v/>
      </c>
      <c r="AL201" s="45">
        <f>AL167+AL170</f>
        <v/>
      </c>
      <c r="AM201" s="45">
        <f>AM167+AM170</f>
        <v/>
      </c>
      <c r="AN201" s="45">
        <f>AN167+AN170</f>
        <v/>
      </c>
      <c r="AO201" s="30">
        <f>AO167+AO170</f>
        <v/>
      </c>
      <c r="AP201" s="30">
        <f>AP167+AP170</f>
        <v/>
      </c>
      <c r="AQ201" s="30">
        <f>AQ167+AQ170</f>
        <v/>
      </c>
      <c r="AR201" s="30">
        <f>AR167+AR170</f>
        <v/>
      </c>
      <c r="AS201" s="30">
        <f>AS167+AS170</f>
        <v/>
      </c>
    </row>
    <row r="202">
      <c r="D202" s="8" t="inlineStr">
        <is>
          <t>OCF Margin (CFO / Revenue)</t>
        </is>
      </c>
      <c r="G202" s="35">
        <f>IFERROR(G167/G15,"")</f>
        <v/>
      </c>
      <c r="H202" s="35">
        <f>IFERROR(H167/H15,"")</f>
        <v/>
      </c>
      <c r="I202" s="35">
        <f>IFERROR(I167/I15,"")</f>
        <v/>
      </c>
      <c r="J202" s="35">
        <f>IFERROR(J167/J15,"")</f>
        <v/>
      </c>
      <c r="K202" s="35">
        <f>IFERROR(K167/K15,"")</f>
        <v/>
      </c>
      <c r="L202" s="35">
        <f>IFERROR(L167/L15,"")</f>
        <v/>
      </c>
      <c r="M202" s="35">
        <f>IFERROR(M167/M15,"")</f>
        <v/>
      </c>
      <c r="N202" s="35">
        <f>IFERROR(N167/N15,"")</f>
        <v/>
      </c>
      <c r="O202" s="35">
        <f>IFERROR(O167/O15,"")</f>
        <v/>
      </c>
      <c r="P202" s="35">
        <f>IFERROR(P167/P15,"")</f>
        <v/>
      </c>
      <c r="Q202" s="35">
        <f>IFERROR(Q167/Q15,"")</f>
        <v/>
      </c>
      <c r="R202" s="35">
        <f>IFERROR(R167/R15,"")</f>
        <v/>
      </c>
      <c r="S202" s="35">
        <f>IFERROR(S167/S15,"")</f>
        <v/>
      </c>
      <c r="T202" s="35">
        <f>IFERROR(T167/T15,"")</f>
        <v/>
      </c>
      <c r="U202" s="35">
        <f>IFERROR(U167/U15,"")</f>
        <v/>
      </c>
      <c r="V202" s="35">
        <f>IFERROR(V167/V15,"")</f>
        <v/>
      </c>
      <c r="W202" s="35">
        <f>IFERROR(W167/W15,"")</f>
        <v/>
      </c>
      <c r="X202" s="35">
        <f>IFERROR(X167/X15,"")</f>
        <v/>
      </c>
      <c r="Y202" s="35">
        <f>IFERROR(Y167/Y15,"")</f>
        <v/>
      </c>
      <c r="Z202" s="35">
        <f>IFERROR(Z167/Z15,"")</f>
        <v/>
      </c>
      <c r="AA202" s="35">
        <f>IFERROR(AA167/AA15,"")</f>
        <v/>
      </c>
      <c r="AB202" s="36">
        <f>IFERROR(AB167/AB15,"")</f>
        <v/>
      </c>
      <c r="AC202" s="36">
        <f>IFERROR(AC167/AC15,"")</f>
        <v/>
      </c>
      <c r="AD202" s="36">
        <f>IFERROR(AD167/AD15,"")</f>
        <v/>
      </c>
      <c r="AE202" s="36">
        <f>IFERROR(AE167/AE15,"")</f>
        <v/>
      </c>
      <c r="AF202" s="36">
        <f>IFERROR(AF167/AF15,"")</f>
        <v/>
      </c>
      <c r="AG202" s="36">
        <f>IFERROR(AG167/AG15,"")</f>
        <v/>
      </c>
      <c r="AH202" s="36">
        <f>IFERROR(AH167/AH15,"")</f>
        <v/>
      </c>
      <c r="AJ202" s="35">
        <f>IFERROR(AJ167/AJ15,"")</f>
        <v/>
      </c>
      <c r="AK202" s="35">
        <f>IFERROR(AK167/AK15,"")</f>
        <v/>
      </c>
      <c r="AL202" s="35">
        <f>IFERROR(AL167/AL15,"")</f>
        <v/>
      </c>
      <c r="AM202" s="35">
        <f>IFERROR(AM167/AM15,"")</f>
        <v/>
      </c>
      <c r="AN202" s="35">
        <f>IFERROR(AN167/AN15,"")</f>
        <v/>
      </c>
      <c r="AO202" s="36">
        <f>IFERROR(AO167/AO15,"")</f>
        <v/>
      </c>
      <c r="AP202" s="36">
        <f>IFERROR(AP167/AP15,"")</f>
        <v/>
      </c>
      <c r="AQ202" s="36">
        <f>IFERROR(AQ167/AQ15,"")</f>
        <v/>
      </c>
      <c r="AR202" s="36">
        <f>IFERROR(AR167/AR15,"")</f>
        <v/>
      </c>
      <c r="AS202" s="36">
        <f>IFERROR(AS167/AS15,"")</f>
        <v/>
      </c>
    </row>
    <row r="203">
      <c r="D203" s="8" t="inlineStr">
        <is>
          <t>FCF Margin (FCF / Revenue)</t>
        </is>
      </c>
      <c r="G203" s="35">
        <f>IFERROR((G167+G170)/G15,"")</f>
        <v/>
      </c>
      <c r="H203" s="35">
        <f>IFERROR((H167+H170)/H15,"")</f>
        <v/>
      </c>
      <c r="I203" s="35">
        <f>IFERROR((I167+I170)/I15,"")</f>
        <v/>
      </c>
      <c r="J203" s="35">
        <f>IFERROR((J167+J170)/J15,"")</f>
        <v/>
      </c>
      <c r="K203" s="35">
        <f>IFERROR((K167+K170)/K15,"")</f>
        <v/>
      </c>
      <c r="L203" s="35">
        <f>IFERROR((L167+L170)/L15,"")</f>
        <v/>
      </c>
      <c r="M203" s="35">
        <f>IFERROR((M167+M170)/M15,"")</f>
        <v/>
      </c>
      <c r="N203" s="35">
        <f>IFERROR((N167+N170)/N15,"")</f>
        <v/>
      </c>
      <c r="O203" s="35">
        <f>IFERROR((O167+O170)/O15,"")</f>
        <v/>
      </c>
      <c r="P203" s="35">
        <f>IFERROR((P167+P170)/P15,"")</f>
        <v/>
      </c>
      <c r="Q203" s="35">
        <f>IFERROR((Q167+Q170)/Q15,"")</f>
        <v/>
      </c>
      <c r="R203" s="35">
        <f>IFERROR((R167+R170)/R15,"")</f>
        <v/>
      </c>
      <c r="S203" s="35">
        <f>IFERROR((S167+S170)/S15,"")</f>
        <v/>
      </c>
      <c r="T203" s="35">
        <f>IFERROR((T167+T170)/T15,"")</f>
        <v/>
      </c>
      <c r="U203" s="35">
        <f>IFERROR((U167+U170)/U15,"")</f>
        <v/>
      </c>
      <c r="V203" s="35">
        <f>IFERROR((V167+V170)/V15,"")</f>
        <v/>
      </c>
      <c r="W203" s="35">
        <f>IFERROR((W167+W170)/W15,"")</f>
        <v/>
      </c>
      <c r="X203" s="35">
        <f>IFERROR((X167+X170)/X15,"")</f>
        <v/>
      </c>
      <c r="Y203" s="35">
        <f>IFERROR((Y167+Y170)/Y15,"")</f>
        <v/>
      </c>
      <c r="Z203" s="35">
        <f>IFERROR((Z167+Z170)/Z15,"")</f>
        <v/>
      </c>
      <c r="AA203" s="35">
        <f>IFERROR((AA167+AA170)/AA15,"")</f>
        <v/>
      </c>
      <c r="AB203" s="36">
        <f>IFERROR((AB167+AB170)/AB15,"")</f>
        <v/>
      </c>
      <c r="AC203" s="36">
        <f>IFERROR((AC167+AC170)/AC15,"")</f>
        <v/>
      </c>
      <c r="AD203" s="36">
        <f>IFERROR((AD167+AD170)/AD15,"")</f>
        <v/>
      </c>
      <c r="AE203" s="36">
        <f>IFERROR((AE167+AE170)/AE15,"")</f>
        <v/>
      </c>
      <c r="AF203" s="36">
        <f>IFERROR((AF167+AF170)/AF15,"")</f>
        <v/>
      </c>
      <c r="AG203" s="36">
        <f>IFERROR((AG167+AG170)/AG15,"")</f>
        <v/>
      </c>
      <c r="AH203" s="36">
        <f>IFERROR((AH167+AH170)/AH15,"")</f>
        <v/>
      </c>
      <c r="AJ203" s="35">
        <f>IFERROR((AJ167+AJ170)/AJ15,"")</f>
        <v/>
      </c>
      <c r="AK203" s="35">
        <f>IFERROR((AK167+AK170)/AK15,"")</f>
        <v/>
      </c>
      <c r="AL203" s="35">
        <f>IFERROR((AL167+AL170)/AL15,"")</f>
        <v/>
      </c>
      <c r="AM203" s="35">
        <f>IFERROR((AM167+AM170)/AM15,"")</f>
        <v/>
      </c>
      <c r="AN203" s="35">
        <f>IFERROR((AN167+AN170)/AN15,"")</f>
        <v/>
      </c>
      <c r="AO203" s="36">
        <f>IFERROR((AO167+AO170)/AO15,"")</f>
        <v/>
      </c>
      <c r="AP203" s="36">
        <f>IFERROR((AP167+AP170)/AP15,"")</f>
        <v/>
      </c>
      <c r="AQ203" s="36">
        <f>IFERROR((AQ167+AQ170)/AQ15,"")</f>
        <v/>
      </c>
      <c r="AR203" s="36">
        <f>IFERROR((AR167+AR170)/AR15,"")</f>
        <v/>
      </c>
      <c r="AS203" s="36">
        <f>IFERROR((AS167+AS170)/AS15,"")</f>
        <v/>
      </c>
    </row>
    <row r="204">
      <c r="D204" s="8" t="inlineStr">
        <is>
          <t>Cash Content Spend ($M, Additions to Content Assets)</t>
        </is>
      </c>
      <c r="G204" s="42">
        <f>-G154</f>
        <v/>
      </c>
      <c r="H204" s="42">
        <f>-H154</f>
        <v/>
      </c>
      <c r="I204" s="42">
        <f>-I154</f>
        <v/>
      </c>
      <c r="J204" s="42">
        <f>-J154</f>
        <v/>
      </c>
      <c r="K204" s="42">
        <f>-K154</f>
        <v/>
      </c>
      <c r="L204" s="42">
        <f>-L154</f>
        <v/>
      </c>
      <c r="M204" s="42">
        <f>-M154</f>
        <v/>
      </c>
      <c r="N204" s="42">
        <f>-N154</f>
        <v/>
      </c>
      <c r="O204" s="42">
        <f>-O154</f>
        <v/>
      </c>
      <c r="P204" s="42">
        <f>-P154</f>
        <v/>
      </c>
      <c r="Q204" s="42">
        <f>-Q154</f>
        <v/>
      </c>
      <c r="R204" s="42">
        <f>-R154</f>
        <v/>
      </c>
      <c r="S204" s="42">
        <f>-S154</f>
        <v/>
      </c>
      <c r="T204" s="42">
        <f>-T154</f>
        <v/>
      </c>
      <c r="U204" s="42">
        <f>-U154</f>
        <v/>
      </c>
      <c r="V204" s="42">
        <f>-V154</f>
        <v/>
      </c>
      <c r="W204" s="42">
        <f>-W154</f>
        <v/>
      </c>
      <c r="X204" s="42">
        <f>-X154</f>
        <v/>
      </c>
      <c r="Y204" s="42">
        <f>-Y154</f>
        <v/>
      </c>
      <c r="Z204" s="42">
        <f>-Z154</f>
        <v/>
      </c>
      <c r="AA204" s="42">
        <f>-AA154</f>
        <v/>
      </c>
      <c r="AB204" s="26">
        <f>-AB154</f>
        <v/>
      </c>
      <c r="AC204" s="26">
        <f>-AC154</f>
        <v/>
      </c>
      <c r="AD204" s="26">
        <f>-AD154</f>
        <v/>
      </c>
      <c r="AE204" s="26">
        <f>-AE154</f>
        <v/>
      </c>
      <c r="AF204" s="26">
        <f>-AF154</f>
        <v/>
      </c>
      <c r="AG204" s="26">
        <f>-AG154</f>
        <v/>
      </c>
      <c r="AH204" s="26">
        <f>-AH154</f>
        <v/>
      </c>
      <c r="AJ204" s="42">
        <f>-AJ154</f>
        <v/>
      </c>
      <c r="AK204" s="42">
        <f>-AK154</f>
        <v/>
      </c>
      <c r="AL204" s="42">
        <f>-AL154</f>
        <v/>
      </c>
      <c r="AM204" s="42">
        <f>-AM154</f>
        <v/>
      </c>
      <c r="AN204" s="42">
        <f>-AN154</f>
        <v/>
      </c>
      <c r="AO204" s="26">
        <f>-AO154</f>
        <v/>
      </c>
      <c r="AP204" s="26">
        <f>-AP154</f>
        <v/>
      </c>
      <c r="AQ204" s="26">
        <f>-AQ154</f>
        <v/>
      </c>
      <c r="AR204" s="26">
        <f>-AR154</f>
        <v/>
      </c>
      <c r="AS204" s="26">
        <f>-AS154</f>
        <v/>
      </c>
    </row>
    <row r="205">
      <c r="D205" s="8" t="inlineStr">
        <is>
          <t>Content Spend / Content Amortization (guided ~1.1x)</t>
        </is>
      </c>
      <c r="G205" s="40">
        <f>IFERROR(-G154/G156,"")</f>
        <v/>
      </c>
      <c r="H205" s="40">
        <f>IFERROR(-H154/H156,"")</f>
        <v/>
      </c>
      <c r="I205" s="40">
        <f>IFERROR(-I154/I156,"")</f>
        <v/>
      </c>
      <c r="J205" s="40">
        <f>IFERROR(-J154/J156,"")</f>
        <v/>
      </c>
      <c r="K205" s="40">
        <f>IFERROR(-K154/K156,"")</f>
        <v/>
      </c>
      <c r="L205" s="40">
        <f>IFERROR(-L154/L156,"")</f>
        <v/>
      </c>
      <c r="M205" s="40">
        <f>IFERROR(-M154/M156,"")</f>
        <v/>
      </c>
      <c r="N205" s="40">
        <f>IFERROR(-N154/N156,"")</f>
        <v/>
      </c>
      <c r="O205" s="40">
        <f>IFERROR(-O154/O156,"")</f>
        <v/>
      </c>
      <c r="P205" s="40">
        <f>IFERROR(-P154/P156,"")</f>
        <v/>
      </c>
      <c r="Q205" s="40">
        <f>IFERROR(-Q154/Q156,"")</f>
        <v/>
      </c>
      <c r="R205" s="40">
        <f>IFERROR(-R154/R156,"")</f>
        <v/>
      </c>
      <c r="S205" s="40">
        <f>IFERROR(-S154/S156,"")</f>
        <v/>
      </c>
      <c r="T205" s="40">
        <f>IFERROR(-T154/T156,"")</f>
        <v/>
      </c>
      <c r="U205" s="40">
        <f>IFERROR(-U154/U156,"")</f>
        <v/>
      </c>
      <c r="V205" s="40">
        <f>IFERROR(-V154/V156,"")</f>
        <v/>
      </c>
      <c r="W205" s="40">
        <f>IFERROR(-W154/W156,"")</f>
        <v/>
      </c>
      <c r="X205" s="40">
        <f>IFERROR(-X154/X156,"")</f>
        <v/>
      </c>
      <c r="Y205" s="40">
        <f>IFERROR(-Y154/Y156,"")</f>
        <v/>
      </c>
      <c r="Z205" s="40">
        <f>IFERROR(-Z154/Z156,"")</f>
        <v/>
      </c>
      <c r="AA205" s="40">
        <f>IFERROR(-AA154/AA156,"")</f>
        <v/>
      </c>
      <c r="AB205" s="41">
        <f>IFERROR(-AB154/AB156,"")</f>
        <v/>
      </c>
      <c r="AC205" s="41">
        <f>IFERROR(-AC154/AC156,"")</f>
        <v/>
      </c>
      <c r="AD205" s="41">
        <f>IFERROR(-AD154/AD156,"")</f>
        <v/>
      </c>
      <c r="AE205" s="41">
        <f>IFERROR(-AE154/AE156,"")</f>
        <v/>
      </c>
      <c r="AF205" s="41">
        <f>IFERROR(-AF154/AF156,"")</f>
        <v/>
      </c>
      <c r="AG205" s="41">
        <f>IFERROR(-AG154/AG156,"")</f>
        <v/>
      </c>
      <c r="AH205" s="41">
        <f>IFERROR(-AH154/AH156,"")</f>
        <v/>
      </c>
      <c r="AJ205" s="40">
        <f>IFERROR(-AJ154/AJ156,"")</f>
        <v/>
      </c>
      <c r="AK205" s="40">
        <f>IFERROR(-AK154/AK156,"")</f>
        <v/>
      </c>
      <c r="AL205" s="40">
        <f>IFERROR(-AL154/AL156,"")</f>
        <v/>
      </c>
      <c r="AM205" s="40">
        <f>IFERROR(-AM154/AM156,"")</f>
        <v/>
      </c>
      <c r="AN205" s="40">
        <f>IFERROR(-AN154/AN156,"")</f>
        <v/>
      </c>
      <c r="AO205" s="41">
        <f>IFERROR(-AO154/AO156,"")</f>
        <v/>
      </c>
      <c r="AP205" s="41">
        <f>IFERROR(-AP154/AP156,"")</f>
        <v/>
      </c>
      <c r="AQ205" s="41">
        <f>IFERROR(-AQ154/AQ156,"")</f>
        <v/>
      </c>
      <c r="AR205" s="41">
        <f>IFERROR(-AR154/AR156,"")</f>
        <v/>
      </c>
      <c r="AS205" s="41">
        <f>IFERROR(-AS154/AS156,"")</f>
        <v/>
      </c>
    </row>
    <row r="206">
      <c r="D206" s="8" t="inlineStr">
        <is>
          <t>Content Spend % of Revenue</t>
        </is>
      </c>
      <c r="G206" s="35">
        <f>IFERROR(-G154/G15,"")</f>
        <v/>
      </c>
      <c r="H206" s="35">
        <f>IFERROR(-H154/H15,"")</f>
        <v/>
      </c>
      <c r="I206" s="35">
        <f>IFERROR(-I154/I15,"")</f>
        <v/>
      </c>
      <c r="J206" s="35">
        <f>IFERROR(-J154/J15,"")</f>
        <v/>
      </c>
      <c r="K206" s="35">
        <f>IFERROR(-K154/K15,"")</f>
        <v/>
      </c>
      <c r="L206" s="35">
        <f>IFERROR(-L154/L15,"")</f>
        <v/>
      </c>
      <c r="M206" s="35">
        <f>IFERROR(-M154/M15,"")</f>
        <v/>
      </c>
      <c r="N206" s="35">
        <f>IFERROR(-N154/N15,"")</f>
        <v/>
      </c>
      <c r="O206" s="35">
        <f>IFERROR(-O154/O15,"")</f>
        <v/>
      </c>
      <c r="P206" s="35">
        <f>IFERROR(-P154/P15,"")</f>
        <v/>
      </c>
      <c r="Q206" s="35">
        <f>IFERROR(-Q154/Q15,"")</f>
        <v/>
      </c>
      <c r="R206" s="35">
        <f>IFERROR(-R154/R15,"")</f>
        <v/>
      </c>
      <c r="S206" s="35">
        <f>IFERROR(-S154/S15,"")</f>
        <v/>
      </c>
      <c r="T206" s="35">
        <f>IFERROR(-T154/T15,"")</f>
        <v/>
      </c>
      <c r="U206" s="35">
        <f>IFERROR(-U154/U15,"")</f>
        <v/>
      </c>
      <c r="V206" s="35">
        <f>IFERROR(-V154/V15,"")</f>
        <v/>
      </c>
      <c r="W206" s="35">
        <f>IFERROR(-W154/W15,"")</f>
        <v/>
      </c>
      <c r="X206" s="35">
        <f>IFERROR(-X154/X15,"")</f>
        <v/>
      </c>
      <c r="Y206" s="35">
        <f>IFERROR(-Y154/Y15,"")</f>
        <v/>
      </c>
      <c r="Z206" s="35">
        <f>IFERROR(-Z154/Z15,"")</f>
        <v/>
      </c>
      <c r="AA206" s="35">
        <f>IFERROR(-AA154/AA15,"")</f>
        <v/>
      </c>
      <c r="AB206" s="36">
        <f>IFERROR(-AB154/AB15,"")</f>
        <v/>
      </c>
      <c r="AC206" s="36">
        <f>IFERROR(-AC154/AC15,"")</f>
        <v/>
      </c>
      <c r="AD206" s="36">
        <f>IFERROR(-AD154/AD15,"")</f>
        <v/>
      </c>
      <c r="AE206" s="36">
        <f>IFERROR(-AE154/AE15,"")</f>
        <v/>
      </c>
      <c r="AF206" s="36">
        <f>IFERROR(-AF154/AF15,"")</f>
        <v/>
      </c>
      <c r="AG206" s="36">
        <f>IFERROR(-AG154/AG15,"")</f>
        <v/>
      </c>
      <c r="AH206" s="36">
        <f>IFERROR(-AH154/AH15,"")</f>
        <v/>
      </c>
      <c r="AJ206" s="35">
        <f>IFERROR(-AJ154/AJ15,"")</f>
        <v/>
      </c>
      <c r="AK206" s="35">
        <f>IFERROR(-AK154/AK15,"")</f>
        <v/>
      </c>
      <c r="AL206" s="35">
        <f>IFERROR(-AL154/AL15,"")</f>
        <v/>
      </c>
      <c r="AM206" s="35">
        <f>IFERROR(-AM154/AM15,"")</f>
        <v/>
      </c>
      <c r="AN206" s="35">
        <f>IFERROR(-AN154/AN15,"")</f>
        <v/>
      </c>
      <c r="AO206" s="36">
        <f>IFERROR(-AO154/AO15,"")</f>
        <v/>
      </c>
      <c r="AP206" s="36">
        <f>IFERROR(-AP154/AP15,"")</f>
        <v/>
      </c>
      <c r="AQ206" s="36">
        <f>IFERROR(-AQ154/AQ15,"")</f>
        <v/>
      </c>
      <c r="AR206" s="36">
        <f>IFERROR(-AR154/AR15,"")</f>
        <v/>
      </c>
      <c r="AS206" s="36">
        <f>IFERROR(-AS154/AS15,"")</f>
        <v/>
      </c>
    </row>
    <row r="207">
      <c r="D207" s="8" t="inlineStr">
        <is>
          <t>Capex % of Revenue (purchases of P&amp;E only)</t>
        </is>
      </c>
      <c r="G207" s="35">
        <f>IFERROR(-G170/G15,"")</f>
        <v/>
      </c>
      <c r="H207" s="35">
        <f>IFERROR(-H170/H15,"")</f>
        <v/>
      </c>
      <c r="I207" s="35">
        <f>IFERROR(-I170/I15,"")</f>
        <v/>
      </c>
      <c r="J207" s="35">
        <f>IFERROR(-J170/J15,"")</f>
        <v/>
      </c>
      <c r="K207" s="35">
        <f>IFERROR(-K170/K15,"")</f>
        <v/>
      </c>
      <c r="L207" s="35">
        <f>IFERROR(-L170/L15,"")</f>
        <v/>
      </c>
      <c r="M207" s="35">
        <f>IFERROR(-M170/M15,"")</f>
        <v/>
      </c>
      <c r="N207" s="35">
        <f>IFERROR(-N170/N15,"")</f>
        <v/>
      </c>
      <c r="O207" s="35">
        <f>IFERROR(-O170/O15,"")</f>
        <v/>
      </c>
      <c r="P207" s="35">
        <f>IFERROR(-P170/P15,"")</f>
        <v/>
      </c>
      <c r="Q207" s="35">
        <f>IFERROR(-Q170/Q15,"")</f>
        <v/>
      </c>
      <c r="R207" s="35">
        <f>IFERROR(-R170/R15,"")</f>
        <v/>
      </c>
      <c r="S207" s="35">
        <f>IFERROR(-S170/S15,"")</f>
        <v/>
      </c>
      <c r="T207" s="35">
        <f>IFERROR(-T170/T15,"")</f>
        <v/>
      </c>
      <c r="U207" s="35">
        <f>IFERROR(-U170/U15,"")</f>
        <v/>
      </c>
      <c r="V207" s="35">
        <f>IFERROR(-V170/V15,"")</f>
        <v/>
      </c>
      <c r="W207" s="35">
        <f>IFERROR(-W170/W15,"")</f>
        <v/>
      </c>
      <c r="X207" s="35">
        <f>IFERROR(-X170/X15,"")</f>
        <v/>
      </c>
      <c r="Y207" s="35">
        <f>IFERROR(-Y170/Y15,"")</f>
        <v/>
      </c>
      <c r="Z207" s="35">
        <f>IFERROR(-Z170/Z15,"")</f>
        <v/>
      </c>
      <c r="AA207" s="35">
        <f>IFERROR(-AA170/AA15,"")</f>
        <v/>
      </c>
      <c r="AB207" s="36">
        <f>IFERROR(-AB170/AB15,"")</f>
        <v/>
      </c>
      <c r="AC207" s="36">
        <f>IFERROR(-AC170/AC15,"")</f>
        <v/>
      </c>
      <c r="AD207" s="36">
        <f>IFERROR(-AD170/AD15,"")</f>
        <v/>
      </c>
      <c r="AE207" s="36">
        <f>IFERROR(-AE170/AE15,"")</f>
        <v/>
      </c>
      <c r="AF207" s="36">
        <f>IFERROR(-AF170/AF15,"")</f>
        <v/>
      </c>
      <c r="AG207" s="36">
        <f>IFERROR(-AG170/AG15,"")</f>
        <v/>
      </c>
      <c r="AH207" s="36">
        <f>IFERROR(-AH170/AH15,"")</f>
        <v/>
      </c>
      <c r="AJ207" s="35">
        <f>IFERROR(-AJ170/AJ15,"")</f>
        <v/>
      </c>
      <c r="AK207" s="35">
        <f>IFERROR(-AK170/AK15,"")</f>
        <v/>
      </c>
      <c r="AL207" s="35">
        <f>IFERROR(-AL170/AL15,"")</f>
        <v/>
      </c>
      <c r="AM207" s="35">
        <f>IFERROR(-AM170/AM15,"")</f>
        <v/>
      </c>
      <c r="AN207" s="35">
        <f>IFERROR(-AN170/AN15,"")</f>
        <v/>
      </c>
      <c r="AO207" s="36">
        <f>IFERROR(-AO170/AO15,"")</f>
        <v/>
      </c>
      <c r="AP207" s="36">
        <f>IFERROR(-AP170/AP15,"")</f>
        <v/>
      </c>
      <c r="AQ207" s="36">
        <f>IFERROR(-AQ170/AQ15,"")</f>
        <v/>
      </c>
      <c r="AR207" s="36">
        <f>IFERROR(-AR170/AR15,"")</f>
        <v/>
      </c>
      <c r="AS207" s="36">
        <f>IFERROR(-AS170/AS15,"")</f>
        <v/>
      </c>
    </row>
    <row r="208">
      <c r="D208" s="8" t="inlineStr">
        <is>
          <t>SBC % of Revenue</t>
        </is>
      </c>
      <c r="G208" s="35">
        <f>IFERROR(G158/G15,"")</f>
        <v/>
      </c>
      <c r="H208" s="35">
        <f>IFERROR(H158/H15,"")</f>
        <v/>
      </c>
      <c r="I208" s="35">
        <f>IFERROR(I158/I15,"")</f>
        <v/>
      </c>
      <c r="J208" s="35">
        <f>IFERROR(J158/J15,"")</f>
        <v/>
      </c>
      <c r="K208" s="35">
        <f>IFERROR(K158/K15,"")</f>
        <v/>
      </c>
      <c r="L208" s="35">
        <f>IFERROR(L158/L15,"")</f>
        <v/>
      </c>
      <c r="M208" s="35">
        <f>IFERROR(M158/M15,"")</f>
        <v/>
      </c>
      <c r="N208" s="35">
        <f>IFERROR(N158/N15,"")</f>
        <v/>
      </c>
      <c r="O208" s="35">
        <f>IFERROR(O158/O15,"")</f>
        <v/>
      </c>
      <c r="P208" s="35">
        <f>IFERROR(P158/P15,"")</f>
        <v/>
      </c>
      <c r="Q208" s="35">
        <f>IFERROR(Q158/Q15,"")</f>
        <v/>
      </c>
      <c r="R208" s="35">
        <f>IFERROR(R158/R15,"")</f>
        <v/>
      </c>
      <c r="S208" s="35">
        <f>IFERROR(S158/S15,"")</f>
        <v/>
      </c>
      <c r="T208" s="35">
        <f>IFERROR(T158/T15,"")</f>
        <v/>
      </c>
      <c r="U208" s="35">
        <f>IFERROR(U158/U15,"")</f>
        <v/>
      </c>
      <c r="V208" s="35">
        <f>IFERROR(V158/V15,"")</f>
        <v/>
      </c>
      <c r="W208" s="35">
        <f>IFERROR(W158/W15,"")</f>
        <v/>
      </c>
      <c r="X208" s="35">
        <f>IFERROR(X158/X15,"")</f>
        <v/>
      </c>
      <c r="Y208" s="35">
        <f>IFERROR(Y158/Y15,"")</f>
        <v/>
      </c>
      <c r="Z208" s="35">
        <f>IFERROR(Z158/Z15,"")</f>
        <v/>
      </c>
      <c r="AA208" s="35">
        <f>IFERROR(AA158/AA15,"")</f>
        <v/>
      </c>
      <c r="AB208" s="36">
        <f>IFERROR(AB158/AB15,"")</f>
        <v/>
      </c>
      <c r="AC208" s="36">
        <f>IFERROR(AC158/AC15,"")</f>
        <v/>
      </c>
      <c r="AD208" s="36">
        <f>IFERROR(AD158/AD15,"")</f>
        <v/>
      </c>
      <c r="AE208" s="36">
        <f>IFERROR(AE158/AE15,"")</f>
        <v/>
      </c>
      <c r="AF208" s="36">
        <f>IFERROR(AF158/AF15,"")</f>
        <v/>
      </c>
      <c r="AG208" s="36">
        <f>IFERROR(AG158/AG15,"")</f>
        <v/>
      </c>
      <c r="AH208" s="36">
        <f>IFERROR(AH158/AH15,"")</f>
        <v/>
      </c>
      <c r="AJ208" s="35">
        <f>IFERROR(AJ158/AJ15,"")</f>
        <v/>
      </c>
      <c r="AK208" s="35">
        <f>IFERROR(AK158/AK15,"")</f>
        <v/>
      </c>
      <c r="AL208" s="35">
        <f>IFERROR(AL158/AL15,"")</f>
        <v/>
      </c>
      <c r="AM208" s="35">
        <f>IFERROR(AM158/AM15,"")</f>
        <v/>
      </c>
      <c r="AN208" s="35">
        <f>IFERROR(AN158/AN15,"")</f>
        <v/>
      </c>
      <c r="AO208" s="36">
        <f>IFERROR(AO158/AO15,"")</f>
        <v/>
      </c>
      <c r="AP208" s="36">
        <f>IFERROR(AP158/AP15,"")</f>
        <v/>
      </c>
      <c r="AQ208" s="36">
        <f>IFERROR(AQ158/AQ15,"")</f>
        <v/>
      </c>
      <c r="AR208" s="36">
        <f>IFERROR(AR158/AR15,"")</f>
        <v/>
      </c>
      <c r="AS208" s="36">
        <f>IFERROR(AS158/AS15,"")</f>
        <v/>
      </c>
    </row>
    <row r="209">
      <c r="D209" s="8" t="inlineStr">
        <is>
          <t>Buybacks % of FCF</t>
        </is>
      </c>
      <c r="G209" s="35">
        <f>IFERROR(-G182/(G167+G170),"")</f>
        <v/>
      </c>
      <c r="H209" s="35">
        <f>IFERROR(-H182/(H167+H170),"")</f>
        <v/>
      </c>
      <c r="I209" s="35">
        <f>IFERROR(-I182/(I167+I170),"")</f>
        <v/>
      </c>
      <c r="J209" s="35">
        <f>IFERROR(-J182/(J167+J170),"")</f>
        <v/>
      </c>
      <c r="K209" s="35">
        <f>IFERROR(-K182/(K167+K170),"")</f>
        <v/>
      </c>
      <c r="L209" s="35">
        <f>IFERROR(-L182/(L167+L170),"")</f>
        <v/>
      </c>
      <c r="M209" s="35">
        <f>IFERROR(-M182/(M167+M170),"")</f>
        <v/>
      </c>
      <c r="N209" s="35">
        <f>IFERROR(-N182/(N167+N170),"")</f>
        <v/>
      </c>
      <c r="O209" s="35">
        <f>IFERROR(-O182/(O167+O170),"")</f>
        <v/>
      </c>
      <c r="P209" s="35">
        <f>IFERROR(-P182/(P167+P170),"")</f>
        <v/>
      </c>
      <c r="Q209" s="35">
        <f>IFERROR(-Q182/(Q167+Q170),"")</f>
        <v/>
      </c>
      <c r="R209" s="35">
        <f>IFERROR(-R182/(R167+R170),"")</f>
        <v/>
      </c>
      <c r="S209" s="35">
        <f>IFERROR(-S182/(S167+S170),"")</f>
        <v/>
      </c>
      <c r="T209" s="35">
        <f>IFERROR(-T182/(T167+T170),"")</f>
        <v/>
      </c>
      <c r="U209" s="35">
        <f>IFERROR(-U182/(U167+U170),"")</f>
        <v/>
      </c>
      <c r="V209" s="35">
        <f>IFERROR(-V182/(V167+V170),"")</f>
        <v/>
      </c>
      <c r="W209" s="35">
        <f>IFERROR(-W182/(W167+W170),"")</f>
        <v/>
      </c>
      <c r="X209" s="35">
        <f>IFERROR(-X182/(X167+X170),"")</f>
        <v/>
      </c>
      <c r="Y209" s="35">
        <f>IFERROR(-Y182/(Y167+Y170),"")</f>
        <v/>
      </c>
      <c r="Z209" s="35">
        <f>IFERROR(-Z182/(Z167+Z170),"")</f>
        <v/>
      </c>
      <c r="AA209" s="35">
        <f>IFERROR(-AA182/(AA167+AA170),"")</f>
        <v/>
      </c>
      <c r="AB209" s="36">
        <f>IFERROR(-AB182/(AB167+AB170),"")</f>
        <v/>
      </c>
      <c r="AC209" s="36">
        <f>IFERROR(-AC182/(AC167+AC170),"")</f>
        <v/>
      </c>
      <c r="AD209" s="36">
        <f>IFERROR(-AD182/(AD167+AD170),"")</f>
        <v/>
      </c>
      <c r="AE209" s="36">
        <f>IFERROR(-AE182/(AE167+AE170),"")</f>
        <v/>
      </c>
      <c r="AF209" s="36">
        <f>IFERROR(-AF182/(AF167+AF170),"")</f>
        <v/>
      </c>
      <c r="AG209" s="36">
        <f>IFERROR(-AG182/(AG167+AG170),"")</f>
        <v/>
      </c>
      <c r="AH209" s="36">
        <f>IFERROR(-AH182/(AH167+AH170),"")</f>
        <v/>
      </c>
      <c r="AJ209" s="35">
        <f>IFERROR(-AJ182/(AJ167+AJ170),"")</f>
        <v/>
      </c>
      <c r="AK209" s="35">
        <f>IFERROR(-AK182/(AK167+AK170),"")</f>
        <v/>
      </c>
      <c r="AL209" s="35">
        <f>IFERROR(-AL182/(AL167+AL170),"")</f>
        <v/>
      </c>
      <c r="AM209" s="35">
        <f>IFERROR(-AM182/(AM167+AM170),"")</f>
        <v/>
      </c>
      <c r="AN209" s="35">
        <f>IFERROR(-AN182/(AN167+AN170),"")</f>
        <v/>
      </c>
      <c r="AO209" s="36">
        <f>IFERROR(-AO182/(AO167+AO170),"")</f>
        <v/>
      </c>
      <c r="AP209" s="36">
        <f>IFERROR(-AP182/(AP167+AP170),"")</f>
        <v/>
      </c>
      <c r="AQ209" s="36">
        <f>IFERROR(-AQ182/(AQ167+AQ170),"")</f>
        <v/>
      </c>
      <c r="AR209" s="36">
        <f>IFERROR(-AR182/(AR167+AR170),"")</f>
        <v/>
      </c>
      <c r="AS209" s="36">
        <f>IFERROR(-AS182/(AS167+AS170),"")</f>
        <v/>
      </c>
    </row>
    <row r="210"/>
    <row r="211"/>
    <row r="212"/>
    <row r="213"/>
    <row r="214">
      <c r="B214" s="49" t="n"/>
      <c r="C214" s="49" t="n"/>
      <c r="D214" s="49" t="n"/>
      <c r="E214" s="49" t="n"/>
      <c r="F214" s="49" t="n"/>
      <c r="G214" s="49" t="n"/>
      <c r="H214" s="49" t="n"/>
      <c r="I214" s="49" t="n"/>
      <c r="J214" s="49" t="n"/>
      <c r="K214" s="49" t="n"/>
      <c r="L214" s="49" t="n"/>
      <c r="M214" s="49" t="n"/>
      <c r="N214" s="49" t="n"/>
      <c r="O214" s="49" t="n"/>
      <c r="P214" s="49" t="n"/>
      <c r="Q214" s="49" t="n"/>
      <c r="R214" s="49" t="n"/>
      <c r="S214" s="49" t="n"/>
      <c r="T214" s="49" t="n"/>
      <c r="U214" s="49" t="n"/>
      <c r="V214" s="49" t="n"/>
      <c r="W214" s="49" t="n"/>
      <c r="X214" s="49" t="n"/>
      <c r="Y214" s="49" t="n"/>
      <c r="Z214" s="49" t="n"/>
      <c r="AA214" s="49" t="n"/>
      <c r="AB214" s="49" t="n"/>
      <c r="AC214" s="49" t="n"/>
      <c r="AD214" s="49" t="n"/>
      <c r="AE214" s="49" t="n"/>
      <c r="AF214" s="49" t="n"/>
      <c r="AG214" s="49" t="n"/>
      <c r="AH214" s="49" t="n"/>
      <c r="AJ214" s="49" t="n"/>
      <c r="AK214" s="49" t="n"/>
      <c r="AL214" s="49" t="n"/>
      <c r="AM214" s="49" t="n"/>
      <c r="AN214" s="49" t="n"/>
      <c r="AO214" s="49" t="n"/>
      <c r="AP214" s="49" t="n"/>
      <c r="AQ214" s="49" t="n"/>
      <c r="AR214" s="49" t="n"/>
      <c r="AS214" s="49" t="n"/>
    </row>
    <row r="215"/>
    <row r="216">
      <c r="C216" s="6" t="n"/>
      <c r="G216" s="32" t="n"/>
      <c r="H216" s="32" t="n"/>
      <c r="I216" s="32" t="n"/>
      <c r="J216" s="32" t="n"/>
      <c r="K216" s="32" t="n"/>
      <c r="L216" s="32" t="n"/>
      <c r="M216" s="32" t="n"/>
      <c r="N216" s="32" t="n"/>
      <c r="O216" s="32" t="n"/>
      <c r="P216" s="32" t="n"/>
      <c r="Q216" s="32" t="n"/>
      <c r="R216" s="32" t="n"/>
      <c r="S216" s="32" t="n"/>
      <c r="T216" s="32" t="n"/>
      <c r="U216" s="32" t="n"/>
      <c r="V216" s="32" t="n"/>
      <c r="W216" s="32" t="n"/>
      <c r="X216" s="32" t="n"/>
      <c r="Y216" s="32" t="n"/>
      <c r="Z216" s="32" t="n"/>
      <c r="AA216" s="32" t="n"/>
      <c r="AB216" s="26" t="n"/>
      <c r="AC216" s="26" t="n"/>
      <c r="AD216" s="26" t="n"/>
      <c r="AE216" s="26" t="n"/>
      <c r="AF216" s="26" t="n"/>
      <c r="AG216" s="26" t="n"/>
      <c r="AH216" s="26" t="n"/>
      <c r="AJ216" s="32" t="n"/>
      <c r="AK216" s="32" t="n"/>
      <c r="AL216" s="32" t="n"/>
      <c r="AM216" s="32" t="n"/>
      <c r="AN216" s="32" t="n"/>
      <c r="AO216" s="26" t="n"/>
      <c r="AP216" s="26" t="n"/>
      <c r="AQ216" s="26" t="n"/>
      <c r="AR216" s="26" t="n"/>
      <c r="AS216" s="26" t="n"/>
    </row>
    <row r="217">
      <c r="D217" s="3" t="n"/>
      <c r="K217" s="36" t="n"/>
      <c r="L217" s="36" t="n"/>
      <c r="M217" s="36" t="n"/>
      <c r="N217" s="36" t="n"/>
      <c r="O217" s="36" t="n"/>
      <c r="P217" s="36" t="n"/>
      <c r="Q217" s="36" t="n"/>
      <c r="R217" s="36" t="n"/>
      <c r="S217" s="36" t="n"/>
      <c r="T217" s="36" t="n"/>
      <c r="U217" s="36" t="n"/>
      <c r="V217" s="36" t="n"/>
      <c r="W217" s="36" t="n"/>
      <c r="X217" s="36" t="n"/>
      <c r="Y217" s="36" t="n"/>
      <c r="Z217" s="36" t="n"/>
      <c r="AA217" s="36" t="n"/>
      <c r="AB217" s="37" t="n"/>
      <c r="AC217" s="37" t="n"/>
      <c r="AD217" s="37" t="n"/>
      <c r="AE217" s="37" t="n"/>
      <c r="AF217" s="37" t="n"/>
      <c r="AG217" s="37" t="n"/>
      <c r="AH217" s="37" t="n"/>
      <c r="AK217" s="36" t="n"/>
      <c r="AL217" s="36" t="n"/>
      <c r="AM217" s="36" t="n"/>
      <c r="AN217" s="36" t="n"/>
      <c r="AO217" s="36" t="n"/>
      <c r="AP217" s="36" t="n"/>
      <c r="AQ217" s="37" t="n"/>
      <c r="AR217" s="37" t="n"/>
      <c r="AS217" s="37" t="n"/>
    </row>
    <row r="218">
      <c r="C218" s="6" t="n"/>
      <c r="G218" s="32" t="n"/>
      <c r="H218" s="32" t="n"/>
      <c r="I218" s="32" t="n"/>
      <c r="J218" s="32" t="n"/>
      <c r="K218" s="32" t="n"/>
      <c r="L218" s="32" t="n"/>
      <c r="M218" s="32" t="n"/>
      <c r="N218" s="32" t="n"/>
      <c r="O218" s="32" t="n"/>
      <c r="P218" s="32" t="n"/>
      <c r="Q218" s="32" t="n"/>
      <c r="R218" s="32" t="n"/>
      <c r="S218" s="32" t="n"/>
      <c r="T218" s="32" t="n"/>
      <c r="U218" s="32" t="n"/>
      <c r="V218" s="32" t="n"/>
      <c r="W218" s="32" t="n"/>
      <c r="X218" s="32" t="n"/>
      <c r="Y218" s="32" t="n"/>
      <c r="Z218" s="32" t="n"/>
      <c r="AA218" s="32" t="n"/>
      <c r="AB218" s="26" t="n"/>
      <c r="AC218" s="26" t="n"/>
      <c r="AD218" s="26" t="n"/>
      <c r="AE218" s="26" t="n"/>
      <c r="AF218" s="26" t="n"/>
      <c r="AG218" s="26" t="n"/>
      <c r="AH218" s="26" t="n"/>
      <c r="AJ218" s="32" t="n"/>
      <c r="AK218" s="32" t="n"/>
      <c r="AL218" s="32" t="n"/>
      <c r="AM218" s="32" t="n"/>
      <c r="AN218" s="32" t="n"/>
      <c r="AO218" s="26" t="n"/>
      <c r="AP218" s="26" t="n"/>
      <c r="AQ218" s="26" t="n"/>
      <c r="AR218" s="26" t="n"/>
      <c r="AS218" s="26" t="n"/>
    </row>
    <row r="219">
      <c r="D219" s="3" t="n"/>
      <c r="K219" s="36" t="n"/>
      <c r="L219" s="36" t="n"/>
      <c r="M219" s="36" t="n"/>
      <c r="N219" s="36" t="n"/>
      <c r="O219" s="36" t="n"/>
      <c r="P219" s="36" t="n"/>
      <c r="Q219" s="36" t="n"/>
      <c r="R219" s="36" t="n"/>
      <c r="S219" s="36" t="n"/>
      <c r="T219" s="36" t="n"/>
      <c r="U219" s="36" t="n"/>
      <c r="V219" s="36" t="n"/>
      <c r="W219" s="36" t="n"/>
      <c r="X219" s="36" t="n"/>
      <c r="Y219" s="36" t="n"/>
      <c r="Z219" s="36" t="n"/>
      <c r="AA219" s="36" t="n"/>
      <c r="AB219" s="37" t="n"/>
      <c r="AC219" s="37" t="n"/>
      <c r="AD219" s="37" t="n"/>
      <c r="AE219" s="37" t="n"/>
      <c r="AF219" s="37" t="n"/>
      <c r="AG219" s="37" t="n"/>
      <c r="AH219" s="37" t="n"/>
      <c r="AK219" s="36" t="n"/>
      <c r="AL219" s="36" t="n"/>
      <c r="AM219" s="36" t="n"/>
      <c r="AN219" s="36" t="n"/>
      <c r="AO219" s="36" t="n"/>
      <c r="AP219" s="36" t="n"/>
      <c r="AQ219" s="37" t="n"/>
      <c r="AR219" s="37" t="n"/>
      <c r="AS219" s="37" t="n"/>
    </row>
    <row r="220">
      <c r="C220" s="6" t="n"/>
      <c r="G220" s="32" t="n"/>
      <c r="H220" s="32" t="n"/>
      <c r="I220" s="32" t="n"/>
      <c r="J220" s="32" t="n"/>
      <c r="K220" s="32" t="n"/>
      <c r="L220" s="32" t="n"/>
      <c r="M220" s="32" t="n"/>
      <c r="N220" s="32" t="n"/>
      <c r="O220" s="32" t="n"/>
      <c r="P220" s="32" t="n"/>
      <c r="Q220" s="32" t="n"/>
      <c r="R220" s="32" t="n"/>
      <c r="S220" s="32" t="n"/>
      <c r="T220" s="32" t="n"/>
      <c r="U220" s="32" t="n"/>
      <c r="V220" s="32" t="n"/>
      <c r="W220" s="32" t="n"/>
      <c r="X220" s="32" t="n"/>
      <c r="Y220" s="32" t="n"/>
      <c r="Z220" s="32" t="n"/>
      <c r="AA220" s="32" t="n"/>
      <c r="AB220" s="26" t="n"/>
      <c r="AC220" s="26" t="n"/>
      <c r="AD220" s="26" t="n"/>
      <c r="AE220" s="26" t="n"/>
      <c r="AF220" s="26" t="n"/>
      <c r="AG220" s="26" t="n"/>
      <c r="AH220" s="26" t="n"/>
      <c r="AJ220" s="32" t="n"/>
      <c r="AK220" s="32" t="n"/>
      <c r="AL220" s="32" t="n"/>
      <c r="AM220" s="32" t="n"/>
      <c r="AN220" s="32" t="n"/>
      <c r="AO220" s="26" t="n"/>
      <c r="AP220" s="26" t="n"/>
      <c r="AQ220" s="26" t="n"/>
      <c r="AR220" s="26" t="n"/>
      <c r="AS220" s="26" t="n"/>
    </row>
    <row r="221">
      <c r="D221" s="3" t="n"/>
      <c r="K221" s="36" t="n"/>
      <c r="L221" s="36" t="n"/>
      <c r="M221" s="36" t="n"/>
      <c r="N221" s="36" t="n"/>
      <c r="O221" s="36" t="n"/>
      <c r="P221" s="36" t="n"/>
      <c r="Q221" s="36" t="n"/>
      <c r="R221" s="36" t="n"/>
      <c r="S221" s="36" t="n"/>
      <c r="T221" s="36" t="n"/>
      <c r="U221" s="36" t="n"/>
      <c r="V221" s="36" t="n"/>
      <c r="W221" s="36" t="n"/>
      <c r="X221" s="36" t="n"/>
      <c r="Y221" s="36" t="n"/>
      <c r="Z221" s="36" t="n"/>
      <c r="AA221" s="36" t="n"/>
      <c r="AB221" s="37" t="n"/>
      <c r="AC221" s="37" t="n"/>
      <c r="AD221" s="37" t="n"/>
      <c r="AE221" s="37" t="n"/>
      <c r="AF221" s="37" t="n"/>
      <c r="AG221" s="37" t="n"/>
      <c r="AH221" s="37" t="n"/>
      <c r="AK221" s="36" t="n"/>
      <c r="AL221" s="36" t="n"/>
      <c r="AM221" s="36" t="n"/>
      <c r="AN221" s="36" t="n"/>
      <c r="AO221" s="36" t="n"/>
      <c r="AP221" s="36" t="n"/>
      <c r="AQ221" s="37" t="n"/>
      <c r="AR221" s="37" t="n"/>
      <c r="AS221" s="37" t="n"/>
    </row>
    <row r="222">
      <c r="C222" s="6" t="n"/>
      <c r="G222" s="32" t="n"/>
      <c r="H222" s="32" t="n"/>
      <c r="I222" s="32" t="n"/>
      <c r="J222" s="32" t="n"/>
      <c r="K222" s="32" t="n"/>
      <c r="L222" s="32" t="n"/>
      <c r="M222" s="32" t="n"/>
      <c r="N222" s="32" t="n"/>
      <c r="O222" s="32" t="n"/>
      <c r="P222" s="32" t="n"/>
      <c r="Q222" s="32" t="n"/>
      <c r="R222" s="32" t="n"/>
      <c r="S222" s="32" t="n"/>
      <c r="T222" s="32" t="n"/>
      <c r="U222" s="32" t="n"/>
      <c r="V222" s="32" t="n"/>
      <c r="W222" s="32" t="n"/>
      <c r="X222" s="32" t="n"/>
      <c r="Y222" s="32" t="n"/>
      <c r="Z222" s="32" t="n"/>
      <c r="AA222" s="32" t="n"/>
      <c r="AB222" s="26" t="n"/>
      <c r="AC222" s="26" t="n"/>
      <c r="AD222" s="26" t="n"/>
      <c r="AE222" s="26" t="n"/>
      <c r="AF222" s="26" t="n"/>
      <c r="AG222" s="26" t="n"/>
      <c r="AH222" s="26" t="n"/>
      <c r="AJ222" s="32" t="n"/>
      <c r="AK222" s="32" t="n"/>
      <c r="AL222" s="32" t="n"/>
      <c r="AM222" s="32" t="n"/>
      <c r="AN222" s="32" t="n"/>
      <c r="AO222" s="26" t="n"/>
      <c r="AP222" s="26" t="n"/>
      <c r="AQ222" s="26" t="n"/>
      <c r="AR222" s="26" t="n"/>
      <c r="AS222" s="26" t="n"/>
    </row>
    <row r="223">
      <c r="D223" s="3" t="n"/>
      <c r="K223" s="36" t="n"/>
      <c r="L223" s="36" t="n"/>
      <c r="M223" s="36" t="n"/>
      <c r="N223" s="36" t="n"/>
      <c r="O223" s="36" t="n"/>
      <c r="P223" s="36" t="n"/>
      <c r="Q223" s="36" t="n"/>
      <c r="R223" s="36" t="n"/>
      <c r="S223" s="36" t="n"/>
      <c r="T223" s="36" t="n"/>
      <c r="U223" s="36" t="n"/>
      <c r="V223" s="36" t="n"/>
      <c r="W223" s="36" t="n"/>
      <c r="X223" s="36" t="n"/>
      <c r="Y223" s="36" t="n"/>
      <c r="Z223" s="36" t="n"/>
      <c r="AA223" s="36" t="n"/>
      <c r="AB223" s="37" t="n"/>
      <c r="AC223" s="37" t="n"/>
      <c r="AD223" s="37" t="n"/>
      <c r="AE223" s="37" t="n"/>
      <c r="AF223" s="37" t="n"/>
      <c r="AG223" s="37" t="n"/>
      <c r="AH223" s="37" t="n"/>
      <c r="AK223" s="36" t="n"/>
      <c r="AL223" s="36" t="n"/>
      <c r="AM223" s="36" t="n"/>
      <c r="AN223" s="36" t="n"/>
      <c r="AO223" s="36" t="n"/>
      <c r="AP223" s="36" t="n"/>
      <c r="AQ223" s="37" t="n"/>
      <c r="AR223" s="37" t="n"/>
      <c r="AS223" s="37" t="n"/>
    </row>
    <row r="224">
      <c r="C224" s="6" t="n"/>
      <c r="G224" s="30" t="n"/>
      <c r="H224" s="30" t="n"/>
      <c r="I224" s="30" t="n"/>
      <c r="J224" s="30" t="n"/>
      <c r="K224" s="30" t="n"/>
      <c r="L224" s="30" t="n"/>
      <c r="M224" s="30" t="n"/>
      <c r="N224" s="30" t="n"/>
      <c r="O224" s="30" t="n"/>
      <c r="P224" s="30" t="n"/>
      <c r="Q224" s="30" t="n"/>
      <c r="R224" s="30" t="n"/>
      <c r="S224" s="30" t="n"/>
      <c r="T224" s="30" t="n"/>
      <c r="U224" s="30" t="n"/>
      <c r="V224" s="30" t="n"/>
      <c r="W224" s="30" t="n"/>
      <c r="X224" s="30" t="n"/>
      <c r="Y224" s="30" t="n"/>
      <c r="Z224" s="30" t="n"/>
      <c r="AA224" s="30" t="n"/>
      <c r="AB224" s="30" t="n"/>
      <c r="AC224" s="30" t="n"/>
      <c r="AD224" s="30" t="n"/>
      <c r="AE224" s="30" t="n"/>
      <c r="AF224" s="30" t="n"/>
      <c r="AG224" s="30" t="n"/>
      <c r="AH224" s="30" t="n"/>
      <c r="AJ224" s="30" t="n"/>
      <c r="AK224" s="30" t="n"/>
      <c r="AL224" s="30" t="n"/>
      <c r="AM224" s="30" t="n"/>
      <c r="AN224" s="30" t="n"/>
      <c r="AO224" s="30" t="n"/>
      <c r="AP224" s="30" t="n"/>
      <c r="AQ224" s="30" t="n"/>
      <c r="AR224" s="30" t="n"/>
      <c r="AS224" s="30" t="n"/>
    </row>
    <row r="225">
      <c r="D225" s="3" t="n"/>
      <c r="G225" s="46" t="n"/>
      <c r="H225" s="46" t="n"/>
      <c r="I225" s="46" t="n"/>
      <c r="J225" s="46" t="n"/>
      <c r="K225" s="46" t="n"/>
      <c r="L225" s="46" t="n"/>
      <c r="M225" s="46" t="n"/>
      <c r="N225" s="46" t="n"/>
      <c r="O225" s="46" t="n"/>
      <c r="P225" s="46" t="n"/>
      <c r="Q225" s="46" t="n"/>
      <c r="R225" s="46" t="n"/>
      <c r="S225" s="46" t="n"/>
      <c r="T225" s="46" t="n"/>
      <c r="U225" s="46" t="n"/>
      <c r="V225" s="46" t="n"/>
      <c r="W225" s="46" t="n"/>
      <c r="X225" s="46" t="n"/>
      <c r="Y225" s="46" t="n"/>
      <c r="Z225" s="46" t="n"/>
      <c r="AA225" s="46" t="n"/>
      <c r="AB225" s="46" t="n"/>
      <c r="AC225" s="46" t="n"/>
      <c r="AD225" s="46" t="n"/>
      <c r="AE225" s="46" t="n"/>
      <c r="AF225" s="46" t="n"/>
      <c r="AG225" s="46" t="n"/>
      <c r="AH225" s="46" t="n"/>
      <c r="AJ225" s="46" t="n"/>
      <c r="AK225" s="46" t="n"/>
      <c r="AL225" s="46" t="n"/>
      <c r="AM225" s="46" t="n"/>
      <c r="AN225" s="46" t="n"/>
      <c r="AO225" s="46" t="n"/>
      <c r="AP225" s="46" t="n"/>
      <c r="AQ225" s="46" t="n"/>
      <c r="AR225" s="46" t="n"/>
      <c r="AS225" s="46" t="n"/>
    </row>
    <row r="226">
      <c r="C226" s="8" t="n"/>
      <c r="K226" s="36" t="n"/>
      <c r="L226" s="36" t="n"/>
      <c r="M226" s="36" t="n"/>
      <c r="N226" s="36" t="n"/>
      <c r="O226" s="36" t="n"/>
      <c r="P226" s="36" t="n"/>
      <c r="Q226" s="36" t="n"/>
      <c r="R226" s="36" t="n"/>
      <c r="S226" s="36" t="n"/>
      <c r="T226" s="36" t="n"/>
      <c r="U226" s="36" t="n"/>
      <c r="V226" s="36" t="n"/>
      <c r="W226" s="36" t="n"/>
      <c r="X226" s="36" t="n"/>
      <c r="Y226" s="36" t="n"/>
      <c r="Z226" s="36" t="n"/>
      <c r="AA226" s="36" t="n"/>
      <c r="AB226" s="37" t="n"/>
      <c r="AC226" s="37" t="n"/>
      <c r="AD226" s="37" t="n"/>
      <c r="AE226" s="37" t="n"/>
      <c r="AF226" s="37" t="n"/>
      <c r="AG226" s="37" t="n"/>
      <c r="AH226" s="37" t="n"/>
      <c r="AK226" s="36" t="n"/>
      <c r="AL226" s="36" t="n"/>
      <c r="AM226" s="36" t="n"/>
      <c r="AN226" s="36" t="n"/>
      <c r="AO226" s="36" t="n"/>
      <c r="AP226" s="36" t="n"/>
      <c r="AQ226" s="37" t="n"/>
      <c r="AR226" s="37" t="n"/>
      <c r="AS226" s="37" t="n"/>
    </row>
    <row r="227">
      <c r="C227" s="8" t="n"/>
      <c r="G227" s="41" t="n"/>
      <c r="H227" s="41" t="n"/>
      <c r="I227" s="41" t="n"/>
      <c r="J227" s="41" t="n"/>
      <c r="K227" s="41" t="n"/>
      <c r="L227" s="41" t="n"/>
      <c r="M227" s="41" t="n"/>
      <c r="N227" s="41" t="n"/>
      <c r="O227" s="41" t="n"/>
      <c r="P227" s="41" t="n"/>
      <c r="Q227" s="41" t="n"/>
      <c r="R227" s="41" t="n"/>
      <c r="S227" s="41" t="n"/>
      <c r="T227" s="41" t="n"/>
      <c r="U227" s="41" t="n"/>
      <c r="V227" s="41" t="n"/>
      <c r="W227" s="41" t="n"/>
      <c r="X227" s="41" t="n"/>
      <c r="Y227" s="41" t="n"/>
      <c r="Z227" s="41" t="n"/>
      <c r="AA227" s="41" t="n"/>
      <c r="AB227" s="47" t="n"/>
      <c r="AC227" s="47" t="n"/>
      <c r="AD227" s="47" t="n"/>
      <c r="AE227" s="47" t="n"/>
      <c r="AF227" s="47" t="n"/>
      <c r="AG227" s="47" t="n"/>
      <c r="AH227" s="47" t="n"/>
      <c r="AJ227" s="41" t="n"/>
      <c r="AK227" s="41" t="n"/>
      <c r="AL227" s="41" t="n"/>
      <c r="AM227" s="41" t="n"/>
      <c r="AN227" s="41" t="n"/>
      <c r="AO227" s="41" t="n"/>
      <c r="AP227" s="41" t="n"/>
      <c r="AQ227" s="47" t="n"/>
      <c r="AR227" s="47" t="n"/>
      <c r="AS227" s="47" t="n"/>
    </row>
    <row r="228">
      <c r="D228" s="3" t="n"/>
    </row>
    <row r="229"/>
    <row r="230"/>
    <row r="231">
      <c r="B231" s="49" t="n"/>
      <c r="C231" s="49" t="n"/>
      <c r="D231" s="49" t="n"/>
      <c r="E231" s="49" t="n"/>
      <c r="F231" s="49" t="n"/>
      <c r="G231" s="49" t="n"/>
      <c r="H231" s="49" t="n"/>
      <c r="I231" s="49" t="n"/>
      <c r="J231" s="49" t="n"/>
      <c r="K231" s="49" t="n"/>
      <c r="L231" s="49" t="n"/>
      <c r="M231" s="49" t="n"/>
      <c r="N231" s="49" t="n"/>
      <c r="O231" s="49" t="n"/>
      <c r="P231" s="49" t="n"/>
      <c r="Q231" s="49" t="n"/>
      <c r="R231" s="49" t="n"/>
      <c r="S231" s="49" t="n"/>
      <c r="T231" s="49" t="n"/>
      <c r="U231" s="49" t="n"/>
      <c r="V231" s="49" t="n"/>
      <c r="W231" s="49" t="n"/>
      <c r="X231" s="49" t="n"/>
      <c r="Y231" s="49" t="n"/>
      <c r="Z231" s="49" t="n"/>
      <c r="AA231" s="49" t="n"/>
      <c r="AB231" s="49" t="n"/>
      <c r="AC231" s="49" t="n"/>
      <c r="AD231" s="49" t="n"/>
      <c r="AE231" s="49" t="n"/>
      <c r="AF231" s="49" t="n"/>
      <c r="AG231" s="49" t="n"/>
      <c r="AH231" s="49" t="n"/>
      <c r="AJ231" s="49" t="n"/>
      <c r="AK231" s="49" t="n"/>
      <c r="AL231" s="49" t="n"/>
      <c r="AM231" s="49" t="n"/>
      <c r="AN231" s="49" t="n"/>
      <c r="AO231" s="49" t="n"/>
      <c r="AP231" s="49" t="n"/>
      <c r="AQ231" s="49" t="n"/>
      <c r="AR231" s="49" t="n"/>
      <c r="AS231" s="49" t="n"/>
    </row>
    <row r="232"/>
    <row r="233">
      <c r="C233" s="8" t="n"/>
      <c r="G233" s="36" t="n"/>
      <c r="H233" s="36" t="n"/>
      <c r="I233" s="36" t="n"/>
      <c r="J233" s="36" t="n"/>
      <c r="K233" s="36" t="n"/>
      <c r="L233" s="36" t="n"/>
      <c r="M233" s="36" t="n"/>
      <c r="N233" s="36" t="n"/>
      <c r="O233" s="36" t="n"/>
      <c r="P233" s="36" t="n"/>
      <c r="Q233" s="36" t="n"/>
      <c r="R233" s="36" t="n"/>
      <c r="S233" s="36" t="n"/>
      <c r="T233" s="36" t="n"/>
      <c r="U233" s="36" t="n"/>
      <c r="V233" s="36" t="n"/>
      <c r="W233" s="36" t="n"/>
      <c r="X233" s="36" t="n"/>
      <c r="Y233" s="36" t="n"/>
      <c r="Z233" s="36" t="n"/>
      <c r="AA233" s="36" t="n"/>
      <c r="AB233" s="37" t="n"/>
      <c r="AC233" s="37" t="n"/>
      <c r="AD233" s="37" t="n"/>
      <c r="AE233" s="37" t="n"/>
      <c r="AF233" s="37" t="n"/>
      <c r="AG233" s="37" t="n"/>
      <c r="AH233" s="37" t="n"/>
      <c r="AJ233" s="36" t="n"/>
      <c r="AK233" s="36" t="n"/>
      <c r="AL233" s="36" t="n"/>
      <c r="AM233" s="36" t="n"/>
      <c r="AN233" s="36" t="n"/>
      <c r="AO233" s="36" t="n"/>
      <c r="AP233" s="36" t="n"/>
      <c r="AQ233" s="37" t="n"/>
      <c r="AR233" s="37" t="n"/>
      <c r="AS233" s="37" t="n"/>
    </row>
    <row r="234">
      <c r="C234" s="8" t="n"/>
      <c r="G234" s="36" t="n"/>
      <c r="H234" s="36" t="n"/>
      <c r="I234" s="36" t="n"/>
      <c r="J234" s="36" t="n"/>
      <c r="K234" s="36" t="n"/>
      <c r="L234" s="36" t="n"/>
      <c r="M234" s="36" t="n"/>
      <c r="N234" s="36" t="n"/>
      <c r="O234" s="36" t="n"/>
      <c r="P234" s="36" t="n"/>
      <c r="Q234" s="36" t="n"/>
      <c r="R234" s="36" t="n"/>
      <c r="S234" s="36" t="n"/>
      <c r="T234" s="36" t="n"/>
      <c r="U234" s="36" t="n"/>
      <c r="V234" s="36" t="n"/>
      <c r="W234" s="36" t="n"/>
      <c r="X234" s="36" t="n"/>
      <c r="Y234" s="36" t="n"/>
      <c r="Z234" s="36" t="n"/>
      <c r="AA234" s="36" t="n"/>
      <c r="AB234" s="37" t="n"/>
      <c r="AC234" s="37" t="n"/>
      <c r="AD234" s="37" t="n"/>
      <c r="AE234" s="37" t="n"/>
      <c r="AF234" s="37" t="n"/>
      <c r="AG234" s="37" t="n"/>
      <c r="AH234" s="37" t="n"/>
      <c r="AJ234" s="36" t="n"/>
      <c r="AK234" s="36" t="n"/>
      <c r="AL234" s="36" t="n"/>
      <c r="AM234" s="36" t="n"/>
      <c r="AN234" s="36" t="n"/>
      <c r="AO234" s="36" t="n"/>
      <c r="AP234" s="36" t="n"/>
      <c r="AQ234" s="37" t="n"/>
      <c r="AR234" s="37" t="n"/>
      <c r="AS234" s="37" t="n"/>
    </row>
    <row r="235">
      <c r="C235" s="8" t="n"/>
      <c r="G235" s="36" t="n"/>
      <c r="H235" s="36" t="n"/>
      <c r="I235" s="36" t="n"/>
      <c r="J235" s="36" t="n"/>
      <c r="K235" s="36" t="n"/>
      <c r="L235" s="36" t="n"/>
      <c r="M235" s="36" t="n"/>
      <c r="N235" s="36" t="n"/>
      <c r="O235" s="36" t="n"/>
      <c r="P235" s="36" t="n"/>
      <c r="Q235" s="36" t="n"/>
      <c r="R235" s="36" t="n"/>
      <c r="S235" s="36" t="n"/>
      <c r="T235" s="36" t="n"/>
      <c r="U235" s="36" t="n"/>
      <c r="V235" s="36" t="n"/>
      <c r="W235" s="36" t="n"/>
      <c r="X235" s="36" t="n"/>
      <c r="Y235" s="36" t="n"/>
      <c r="Z235" s="36" t="n"/>
      <c r="AA235" s="36" t="n"/>
      <c r="AB235" s="37" t="n"/>
      <c r="AC235" s="37" t="n"/>
      <c r="AD235" s="37" t="n"/>
      <c r="AE235" s="37" t="n"/>
      <c r="AF235" s="37" t="n"/>
      <c r="AG235" s="37" t="n"/>
      <c r="AH235" s="37" t="n"/>
      <c r="AJ235" s="36" t="n"/>
      <c r="AK235" s="36" t="n"/>
      <c r="AL235" s="36" t="n"/>
      <c r="AM235" s="36" t="n"/>
      <c r="AN235" s="36" t="n"/>
      <c r="AO235" s="36" t="n"/>
      <c r="AP235" s="36" t="n"/>
      <c r="AQ235" s="37" t="n"/>
      <c r="AR235" s="37" t="n"/>
      <c r="AS235" s="37" t="n"/>
    </row>
    <row r="236">
      <c r="C236" s="8" t="n"/>
      <c r="G236" s="36" t="n"/>
      <c r="H236" s="36" t="n"/>
      <c r="I236" s="36" t="n"/>
      <c r="J236" s="36" t="n"/>
      <c r="K236" s="36" t="n"/>
      <c r="L236" s="36" t="n"/>
      <c r="M236" s="36" t="n"/>
      <c r="N236" s="36" t="n"/>
      <c r="O236" s="36" t="n"/>
      <c r="P236" s="36" t="n"/>
      <c r="Q236" s="36" t="n"/>
      <c r="R236" s="36" t="n"/>
      <c r="S236" s="36" t="n"/>
      <c r="T236" s="36" t="n"/>
      <c r="U236" s="36" t="n"/>
      <c r="V236" s="36" t="n"/>
      <c r="W236" s="36" t="n"/>
      <c r="X236" s="36" t="n"/>
      <c r="Y236" s="36" t="n"/>
      <c r="Z236" s="36" t="n"/>
      <c r="AA236" s="36" t="n"/>
      <c r="AB236" s="37" t="n"/>
      <c r="AC236" s="37" t="n"/>
      <c r="AD236" s="37" t="n"/>
      <c r="AE236" s="37" t="n"/>
      <c r="AF236" s="37" t="n"/>
      <c r="AG236" s="37" t="n"/>
      <c r="AH236" s="37" t="n"/>
      <c r="AJ236" s="36" t="n"/>
      <c r="AK236" s="36" t="n"/>
      <c r="AL236" s="36" t="n"/>
      <c r="AM236" s="36" t="n"/>
      <c r="AN236" s="36" t="n"/>
      <c r="AO236" s="36" t="n"/>
      <c r="AP236" s="36" t="n"/>
      <c r="AQ236" s="37" t="n"/>
      <c r="AR236" s="37" t="n"/>
      <c r="AS236" s="37" t="n"/>
    </row>
    <row r="237">
      <c r="C237" s="8" t="n"/>
      <c r="G237" s="36" t="n"/>
      <c r="H237" s="36" t="n"/>
      <c r="I237" s="36" t="n"/>
      <c r="J237" s="36" t="n"/>
      <c r="K237" s="36" t="n"/>
      <c r="L237" s="36" t="n"/>
      <c r="M237" s="36" t="n"/>
      <c r="N237" s="36" t="n"/>
      <c r="O237" s="36" t="n"/>
      <c r="P237" s="36" t="n"/>
      <c r="Q237" s="36" t="n"/>
      <c r="R237" s="36" t="n"/>
      <c r="S237" s="36" t="n"/>
      <c r="T237" s="36" t="n"/>
      <c r="U237" s="36" t="n"/>
      <c r="V237" s="36" t="n"/>
      <c r="W237" s="36" t="n"/>
      <c r="X237" s="36" t="n"/>
      <c r="Y237" s="36" t="n"/>
      <c r="Z237" s="36" t="n"/>
      <c r="AA237" s="36" t="n"/>
      <c r="AB237" s="37" t="n"/>
      <c r="AC237" s="37" t="n"/>
      <c r="AD237" s="37" t="n"/>
      <c r="AE237" s="37" t="n"/>
      <c r="AF237" s="37" t="n"/>
      <c r="AG237" s="37" t="n"/>
      <c r="AH237" s="37" t="n"/>
      <c r="AJ237" s="36" t="n"/>
      <c r="AK237" s="36" t="n"/>
      <c r="AL237" s="36" t="n"/>
      <c r="AM237" s="36" t="n"/>
      <c r="AN237" s="36" t="n"/>
      <c r="AO237" s="36" t="n"/>
      <c r="AP237" s="36" t="n"/>
      <c r="AQ237" s="37" t="n"/>
      <c r="AR237" s="37" t="n"/>
      <c r="AS237" s="37" t="n"/>
    </row>
    <row r="238">
      <c r="C238" s="8" t="n"/>
      <c r="H238" s="36" t="n"/>
      <c r="I238" s="36" t="n"/>
      <c r="J238" s="36" t="n"/>
      <c r="K238" s="36" t="n"/>
      <c r="L238" s="36" t="n"/>
      <c r="M238" s="36" t="n"/>
      <c r="N238" s="36" t="n"/>
      <c r="O238" s="36" t="n"/>
      <c r="P238" s="36" t="n"/>
      <c r="Q238" s="36" t="n"/>
      <c r="R238" s="36" t="n"/>
      <c r="S238" s="36" t="n"/>
      <c r="T238" s="36" t="n"/>
      <c r="U238" s="36" t="n"/>
      <c r="V238" s="36" t="n"/>
      <c r="W238" s="36" t="n"/>
      <c r="X238" s="36" t="n"/>
      <c r="Y238" s="36" t="n"/>
      <c r="Z238" s="36" t="n"/>
      <c r="AA238" s="36" t="n"/>
      <c r="AB238" s="37" t="n"/>
      <c r="AC238" s="37" t="n"/>
      <c r="AD238" s="37" t="n"/>
      <c r="AE238" s="37" t="n"/>
      <c r="AF238" s="37" t="n"/>
      <c r="AG238" s="37" t="n"/>
      <c r="AH238" s="37" t="n"/>
      <c r="AK238" s="36" t="n"/>
      <c r="AL238" s="36" t="n"/>
      <c r="AM238" s="36" t="n"/>
      <c r="AN238" s="36" t="n"/>
      <c r="AO238" s="36" t="n"/>
      <c r="AP238" s="36" t="n"/>
      <c r="AQ238" s="37" t="n"/>
      <c r="AR238" s="37" t="n"/>
      <c r="AS238" s="37" t="n"/>
    </row>
    <row r="239">
      <c r="C239" s="8" t="n"/>
      <c r="G239" s="36" t="n"/>
      <c r="H239" s="36" t="n"/>
      <c r="I239" s="36" t="n"/>
      <c r="J239" s="36" t="n"/>
      <c r="K239" s="36" t="n"/>
      <c r="L239" s="36" t="n"/>
      <c r="M239" s="36" t="n"/>
      <c r="N239" s="36" t="n"/>
      <c r="O239" s="36" t="n"/>
      <c r="P239" s="36" t="n"/>
      <c r="Q239" s="36" t="n"/>
      <c r="R239" s="36" t="n"/>
      <c r="S239" s="36" t="n"/>
      <c r="T239" s="36" t="n"/>
      <c r="U239" s="36" t="n"/>
      <c r="V239" s="36" t="n"/>
      <c r="W239" s="36" t="n"/>
      <c r="X239" s="36" t="n"/>
      <c r="Y239" s="36" t="n"/>
      <c r="Z239" s="36" t="n"/>
      <c r="AA239" s="36" t="n"/>
      <c r="AB239" s="37" t="n"/>
      <c r="AC239" s="37" t="n"/>
      <c r="AD239" s="37" t="n"/>
      <c r="AE239" s="37" t="n"/>
      <c r="AF239" s="37" t="n"/>
      <c r="AG239" s="37" t="n"/>
      <c r="AH239" s="37" t="n"/>
      <c r="AJ239" s="36" t="n"/>
      <c r="AK239" s="36" t="n"/>
      <c r="AL239" s="36" t="n"/>
      <c r="AM239" s="36" t="n"/>
      <c r="AN239" s="36" t="n"/>
      <c r="AO239" s="36" t="n"/>
      <c r="AP239" s="36" t="n"/>
      <c r="AQ239" s="37" t="n"/>
      <c r="AR239" s="37" t="n"/>
      <c r="AS239" s="37" t="n"/>
    </row>
    <row r="240">
      <c r="C240" s="8" t="n"/>
      <c r="G240" s="36" t="n"/>
      <c r="H240" s="36" t="n"/>
      <c r="I240" s="36" t="n"/>
      <c r="J240" s="36" t="n"/>
      <c r="K240" s="36" t="n"/>
      <c r="L240" s="36" t="n"/>
      <c r="M240" s="36" t="n"/>
      <c r="N240" s="36" t="n"/>
      <c r="O240" s="36" t="n"/>
      <c r="P240" s="36" t="n"/>
      <c r="Q240" s="36" t="n"/>
      <c r="R240" s="36" t="n"/>
      <c r="S240" s="36" t="n"/>
      <c r="T240" s="36" t="n"/>
      <c r="U240" s="36" t="n"/>
      <c r="V240" s="36" t="n"/>
      <c r="W240" s="36" t="n"/>
      <c r="X240" s="36" t="n"/>
      <c r="Y240" s="36" t="n"/>
      <c r="Z240" s="36" t="n"/>
      <c r="AA240" s="36" t="n"/>
      <c r="AB240" s="37" t="n"/>
      <c r="AC240" s="37" t="n"/>
      <c r="AD240" s="37" t="n"/>
      <c r="AE240" s="37" t="n"/>
      <c r="AF240" s="37" t="n"/>
      <c r="AG240" s="37" t="n"/>
      <c r="AH240" s="37" t="n"/>
      <c r="AJ240" s="36" t="n"/>
      <c r="AK240" s="36" t="n"/>
      <c r="AL240" s="36" t="n"/>
      <c r="AM240" s="36" t="n"/>
      <c r="AN240" s="36" t="n"/>
      <c r="AO240" s="36" t="n"/>
      <c r="AP240" s="36" t="n"/>
      <c r="AQ240" s="37" t="n"/>
      <c r="AR240" s="37" t="n"/>
      <c r="AS240" s="37" t="n"/>
    </row>
    <row r="241">
      <c r="C241" s="8" t="n"/>
      <c r="G241" s="36" t="n"/>
      <c r="H241" s="36" t="n"/>
      <c r="I241" s="36" t="n"/>
      <c r="J241" s="36" t="n"/>
      <c r="K241" s="36" t="n"/>
      <c r="L241" s="36" t="n"/>
      <c r="M241" s="36" t="n"/>
      <c r="N241" s="36" t="n"/>
      <c r="O241" s="36" t="n"/>
      <c r="P241" s="36" t="n"/>
      <c r="Q241" s="36" t="n"/>
      <c r="R241" s="36" t="n"/>
      <c r="S241" s="36" t="n"/>
      <c r="T241" s="36" t="n"/>
      <c r="U241" s="36" t="n"/>
      <c r="V241" s="36" t="n"/>
      <c r="W241" s="36" t="n"/>
      <c r="X241" s="36" t="n"/>
      <c r="Y241" s="36" t="n"/>
      <c r="Z241" s="36" t="n"/>
      <c r="AA241" s="36" t="n"/>
      <c r="AB241" s="37" t="n"/>
      <c r="AC241" s="37" t="n"/>
      <c r="AD241" s="37" t="n"/>
      <c r="AE241" s="37" t="n"/>
      <c r="AF241" s="37" t="n"/>
      <c r="AG241" s="37" t="n"/>
      <c r="AH241" s="37" t="n"/>
      <c r="AJ241" s="36" t="n"/>
      <c r="AK241" s="36" t="n"/>
      <c r="AL241" s="36" t="n"/>
      <c r="AM241" s="36" t="n"/>
      <c r="AN241" s="36" t="n"/>
      <c r="AO241" s="36" t="n"/>
      <c r="AP241" s="36" t="n"/>
      <c r="AQ241" s="37" t="n"/>
      <c r="AR241" s="37" t="n"/>
      <c r="AS241" s="37" t="n"/>
    </row>
    <row r="242"/>
    <row r="243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N23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Netflix,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</row>
    <row r="6"/>
    <row r="7"/>
    <row r="8"/>
    <row r="9">
      <c r="B9" t="inlineStr">
        <is>
          <t>Total Revenues</t>
        </is>
      </c>
      <c r="G9" s="42" t="n">
        <v>7163.282</v>
      </c>
      <c r="H9" s="42" t="n">
        <v>7341.777</v>
      </c>
      <c r="I9" s="42" t="n">
        <v>7483.467</v>
      </c>
      <c r="J9" s="42" t="n">
        <v>7709.318</v>
      </c>
      <c r="K9" s="42" t="n">
        <v>7867.767</v>
      </c>
      <c r="L9" s="42" t="n">
        <v>7970.141</v>
      </c>
      <c r="M9" s="42" t="n">
        <v>7925.589</v>
      </c>
      <c r="N9" s="42" t="n">
        <v>7852.053</v>
      </c>
      <c r="O9" s="42" t="n">
        <v>8161.503</v>
      </c>
      <c r="P9" s="42" t="n">
        <v>8187.301</v>
      </c>
      <c r="Q9" s="42" t="n">
        <v>8541.668</v>
      </c>
      <c r="R9" s="42" t="n">
        <v>8832.825000000001</v>
      </c>
      <c r="S9" s="42" t="n">
        <v>9370.440000000001</v>
      </c>
      <c r="T9" s="42" t="n">
        <v>9559.309999999999</v>
      </c>
      <c r="U9" s="42" t="n">
        <v>9824.703</v>
      </c>
      <c r="V9" s="42" t="n">
        <v>10246.513</v>
      </c>
      <c r="W9" s="42" t="n">
        <v>10542.801</v>
      </c>
      <c r="X9" s="42" t="n">
        <v>11079.166</v>
      </c>
      <c r="Y9" s="42" t="n">
        <v>11510.307</v>
      </c>
      <c r="Z9" s="42" t="n">
        <v>12050.762</v>
      </c>
      <c r="AA9" s="42" t="n">
        <v>12249.757</v>
      </c>
      <c r="AJ9" s="42" t="n">
        <v>29697.844</v>
      </c>
      <c r="AK9" s="42" t="n">
        <v>31615.55</v>
      </c>
      <c r="AL9" s="42" t="n">
        <v>33723.297</v>
      </c>
      <c r="AM9" s="42" t="n">
        <v>39000.966</v>
      </c>
      <c r="AN9" s="42" t="n">
        <v>45183.036</v>
      </c>
    </row>
    <row r="10">
      <c r="B10" t="inlineStr">
        <is>
          <t>Operating Income</t>
        </is>
      </c>
      <c r="G10" s="42" t="n">
        <v>1959.856</v>
      </c>
      <c r="H10" s="42" t="n">
        <v>1847.63</v>
      </c>
      <c r="I10" s="42" t="n">
        <v>1755.253</v>
      </c>
      <c r="J10" s="42" t="n">
        <v>631.77</v>
      </c>
      <c r="K10" s="42" t="n">
        <v>1971.626</v>
      </c>
      <c r="L10" s="42" t="n">
        <v>1578.283</v>
      </c>
      <c r="M10" s="42" t="n">
        <v>1533.018</v>
      </c>
      <c r="N10" s="42" t="n">
        <v>549.904</v>
      </c>
      <c r="O10" s="42" t="n">
        <v>1714.317</v>
      </c>
      <c r="P10" s="42" t="n">
        <v>1827.183</v>
      </c>
      <c r="Q10" s="42" t="n">
        <v>1916.394</v>
      </c>
      <c r="R10" s="42" t="n">
        <v>1496.109</v>
      </c>
      <c r="S10" s="42" t="n">
        <v>2632.534</v>
      </c>
      <c r="T10" s="42" t="n">
        <v>2602.837</v>
      </c>
      <c r="U10" s="42" t="n">
        <v>2909.477</v>
      </c>
      <c r="V10" s="42" t="n">
        <v>2272.766</v>
      </c>
      <c r="W10" s="42" t="n">
        <v>3346.999</v>
      </c>
      <c r="X10" s="42" t="n">
        <v>3774.694</v>
      </c>
      <c r="Y10" s="42" t="n">
        <v>3248.247</v>
      </c>
      <c r="Z10" s="42" t="n">
        <v>2956.663</v>
      </c>
      <c r="AA10" s="42" t="n">
        <v>3956.997</v>
      </c>
      <c r="AJ10" s="42" t="n">
        <v>6194.509</v>
      </c>
      <c r="AK10" s="42" t="n">
        <v>5632.831</v>
      </c>
      <c r="AL10" s="42" t="n">
        <v>6954.003</v>
      </c>
      <c r="AM10" s="42" t="n">
        <v>10417.614</v>
      </c>
      <c r="AN10" s="42" t="n">
        <v>13326.603</v>
      </c>
    </row>
    <row r="11">
      <c r="B11" t="inlineStr">
        <is>
          <t>Income Before Income Taxes</t>
        </is>
      </c>
      <c r="G11" s="42" t="n">
        <v>2034.502</v>
      </c>
      <c r="H11" s="42" t="n">
        <v>1593.789</v>
      </c>
      <c r="I11" s="42" t="n">
        <v>1660.959</v>
      </c>
      <c r="J11" s="42" t="n">
        <v>550.853</v>
      </c>
      <c r="K11" s="42" t="n">
        <v>1979.692</v>
      </c>
      <c r="L11" s="42" t="n">
        <v>1623.054</v>
      </c>
      <c r="M11" s="42" t="n">
        <v>1621.847</v>
      </c>
      <c r="N11" s="42" t="n">
        <v>39.336</v>
      </c>
      <c r="O11" s="42" t="n">
        <v>1468.874</v>
      </c>
      <c r="P11" s="42" t="n">
        <v>1679.332</v>
      </c>
      <c r="Q11" s="42" t="n">
        <v>1909.049</v>
      </c>
      <c r="R11" s="42" t="n">
        <v>1148.15</v>
      </c>
      <c r="S11" s="42" t="n">
        <v>2614.579</v>
      </c>
      <c r="T11" s="42" t="n">
        <v>2513.856</v>
      </c>
      <c r="U11" s="42" t="n">
        <v>2702.954</v>
      </c>
      <c r="V11" s="42" t="n">
        <v>2134.268</v>
      </c>
      <c r="W11" s="42" t="n">
        <v>3213.726</v>
      </c>
      <c r="X11" s="42" t="n">
        <v>3631.675</v>
      </c>
      <c r="Y11" s="42" t="n">
        <v>3109.41</v>
      </c>
      <c r="Z11" s="42" t="n">
        <v>2767.741</v>
      </c>
      <c r="AA11" s="42" t="n">
        <v>6547.086</v>
      </c>
      <c r="AJ11" s="42" t="n">
        <v>5840.103</v>
      </c>
      <c r="AK11" s="42" t="n">
        <v>5263.929</v>
      </c>
      <c r="AL11" s="42" t="n">
        <v>6205.405</v>
      </c>
      <c r="AM11" s="42" t="n">
        <v>9965.656999999999</v>
      </c>
      <c r="AN11" s="42" t="n">
        <v>12722.552</v>
      </c>
    </row>
    <row r="12">
      <c r="B12" t="inlineStr">
        <is>
          <t>Net Income</t>
        </is>
      </c>
      <c r="G12" s="42" t="n">
        <v>1706.715</v>
      </c>
      <c r="H12" s="42" t="n">
        <v>1353.013</v>
      </c>
      <c r="I12" s="42" t="n">
        <v>1449.071</v>
      </c>
      <c r="J12" s="42" t="n">
        <v>607.429</v>
      </c>
      <c r="K12" s="42" t="n">
        <v>1597.447</v>
      </c>
      <c r="L12" s="42" t="n">
        <v>1440.951</v>
      </c>
      <c r="M12" s="42" t="n">
        <v>1398.242</v>
      </c>
      <c r="N12" s="42" t="n">
        <v>55.284</v>
      </c>
      <c r="O12" s="42" t="n">
        <v>1305.12</v>
      </c>
      <c r="P12" s="42" t="n">
        <v>1487.61</v>
      </c>
      <c r="Q12" s="42" t="n">
        <v>1677.422</v>
      </c>
      <c r="R12" s="42" t="n">
        <v>937.838</v>
      </c>
      <c r="S12" s="42" t="n">
        <v>2332.209</v>
      </c>
      <c r="T12" s="42" t="n">
        <v>2147.306</v>
      </c>
      <c r="U12" s="42" t="n">
        <v>2363.509</v>
      </c>
      <c r="V12" s="42" t="n">
        <v>1868.607</v>
      </c>
      <c r="W12" s="42" t="n">
        <v>2890.351</v>
      </c>
      <c r="X12" s="42" t="n">
        <v>3125.413</v>
      </c>
      <c r="Y12" s="42" t="n">
        <v>2546.916</v>
      </c>
      <c r="Z12" s="42" t="n">
        <v>2418.521</v>
      </c>
      <c r="AA12" s="42" t="n">
        <v>5282.791</v>
      </c>
      <c r="AJ12" s="42" t="n">
        <v>5116.228</v>
      </c>
      <c r="AK12" s="42" t="n">
        <v>4491.924</v>
      </c>
      <c r="AL12" s="42" t="n">
        <v>5407.99</v>
      </c>
      <c r="AM12" s="42" t="n">
        <v>8711.630999999999</v>
      </c>
      <c r="AN12" s="42" t="n">
        <v>10981.201</v>
      </c>
    </row>
    <row r="13">
      <c r="B13" t="inlineStr">
        <is>
          <t>Total Current Assets</t>
        </is>
      </c>
      <c r="G13" s="42" t="n">
        <v>10107.508</v>
      </c>
      <c r="H13" s="42" t="n">
        <v>9604.276</v>
      </c>
      <c r="I13" s="42" t="n">
        <v>9415.787</v>
      </c>
      <c r="J13" s="42" t="n">
        <v>8069.825</v>
      </c>
      <c r="K13" s="42" t="n">
        <v>8098.015</v>
      </c>
      <c r="L13" s="42" t="n">
        <v>7840.778</v>
      </c>
      <c r="M13" s="42" t="n">
        <v>8816.903</v>
      </c>
      <c r="N13" s="42" t="n">
        <v>9266.473</v>
      </c>
      <c r="O13" s="42" t="n">
        <v>10482.623</v>
      </c>
      <c r="P13" s="42" t="n">
        <v>11506.336</v>
      </c>
      <c r="Q13" s="42" t="n">
        <v>10779.474</v>
      </c>
      <c r="R13" s="42" t="n">
        <v>9918.133</v>
      </c>
      <c r="S13" s="42" t="n">
        <v>9921.313</v>
      </c>
      <c r="T13" s="42" t="n">
        <v>9615.553</v>
      </c>
      <c r="U13" s="42" t="n">
        <v>12129.099</v>
      </c>
      <c r="V13" s="42" t="n">
        <v>13100.379</v>
      </c>
      <c r="W13" s="42" t="n">
        <v>11697.632</v>
      </c>
      <c r="X13" s="42" t="n">
        <v>11993.106</v>
      </c>
      <c r="Y13" s="42" t="n">
        <v>12962.935</v>
      </c>
      <c r="Z13" s="42" t="n">
        <v>13020.191</v>
      </c>
      <c r="AA13" s="42" t="n">
        <v>17070.982</v>
      </c>
      <c r="AJ13" s="42" t="n">
        <v>8069.825</v>
      </c>
      <c r="AK13" s="42" t="n">
        <v>9266.473</v>
      </c>
      <c r="AL13" s="42" t="n">
        <v>9918.133</v>
      </c>
      <c r="AM13" s="42" t="n">
        <v>13100.379</v>
      </c>
      <c r="AN13" s="42" t="n">
        <v>13020.191</v>
      </c>
    </row>
    <row r="14">
      <c r="B14" t="inlineStr">
        <is>
          <t>Total Assets</t>
        </is>
      </c>
      <c r="G14" s="42" t="n">
        <v>40123.014</v>
      </c>
      <c r="H14" s="42" t="n">
        <v>40970.969</v>
      </c>
      <c r="I14" s="42" t="n">
        <v>42739.857</v>
      </c>
      <c r="J14" s="42" t="n">
        <v>44584.663</v>
      </c>
      <c r="K14" s="42" t="n">
        <v>45330.904</v>
      </c>
      <c r="L14" s="42" t="n">
        <v>46350.935</v>
      </c>
      <c r="M14" s="42" t="n">
        <v>47562.187</v>
      </c>
      <c r="N14" s="42" t="n">
        <v>48594.768</v>
      </c>
      <c r="O14" s="42" t="n">
        <v>49490.345</v>
      </c>
      <c r="P14" s="42" t="n">
        <v>50817.473</v>
      </c>
      <c r="Q14" s="42" t="n">
        <v>49501.786</v>
      </c>
      <c r="R14" s="42" t="n">
        <v>48731.992</v>
      </c>
      <c r="S14" s="42" t="n">
        <v>48827.721</v>
      </c>
      <c r="T14" s="42" t="n">
        <v>49098.895</v>
      </c>
      <c r="U14" s="42" t="n">
        <v>52281.844</v>
      </c>
      <c r="V14" s="42" t="n">
        <v>53630.374</v>
      </c>
      <c r="W14" s="42" t="n">
        <v>52087.644</v>
      </c>
      <c r="X14" s="42" t="n">
        <v>53099.664</v>
      </c>
      <c r="Y14" s="42" t="n">
        <v>54934.835</v>
      </c>
      <c r="Z14" s="42" t="n">
        <v>55596.993</v>
      </c>
      <c r="AA14" s="42" t="n">
        <v>61015.914</v>
      </c>
      <c r="AJ14" s="42" t="n">
        <v>44584.663</v>
      </c>
      <c r="AK14" s="42" t="n">
        <v>48594.768</v>
      </c>
      <c r="AL14" s="42" t="n">
        <v>48731.992</v>
      </c>
      <c r="AM14" s="42" t="n">
        <v>53630.374</v>
      </c>
      <c r="AN14" s="42" t="n">
        <v>55596.993</v>
      </c>
    </row>
    <row r="15">
      <c r="B15" t="inlineStr">
        <is>
          <t>Total Current Liabilities</t>
        </is>
      </c>
      <c r="G15" s="42" t="n">
        <v>7961.77</v>
      </c>
      <c r="H15" s="42" t="n">
        <v>7832.888</v>
      </c>
      <c r="I15" s="42" t="n">
        <v>8049.246</v>
      </c>
      <c r="J15" s="42" t="n">
        <v>8488.966</v>
      </c>
      <c r="K15" s="42" t="n">
        <v>7739.656</v>
      </c>
      <c r="L15" s="42" t="n">
        <v>7500.022</v>
      </c>
      <c r="M15" s="42" t="n">
        <v>7765.924</v>
      </c>
      <c r="N15" s="42" t="n">
        <v>7930.974</v>
      </c>
      <c r="O15" s="42" t="n">
        <v>8316.07</v>
      </c>
      <c r="P15" s="42" t="n">
        <v>8675.805</v>
      </c>
      <c r="Q15" s="42" t="n">
        <v>8338.718000000001</v>
      </c>
      <c r="R15" s="42" t="n">
        <v>8860.655000000001</v>
      </c>
      <c r="S15" s="42" t="n">
        <v>9289.217000000001</v>
      </c>
      <c r="T15" s="42" t="n">
        <v>10139.999</v>
      </c>
      <c r="U15" s="42" t="n">
        <v>10707.126</v>
      </c>
      <c r="V15" s="42" t="n">
        <v>10755.4</v>
      </c>
      <c r="W15" s="42" t="n">
        <v>9718.519</v>
      </c>
      <c r="X15" s="42" t="n">
        <v>8942.334999999999</v>
      </c>
      <c r="Y15" s="42" t="n">
        <v>9731.859</v>
      </c>
      <c r="Z15" s="42" t="n">
        <v>10980.93</v>
      </c>
      <c r="AA15" s="42" t="n">
        <v>12131.578</v>
      </c>
      <c r="AJ15" s="42" t="n">
        <v>8488.966</v>
      </c>
      <c r="AK15" s="42" t="n">
        <v>7930.974</v>
      </c>
      <c r="AL15" s="42" t="n">
        <v>8860.655000000001</v>
      </c>
      <c r="AM15" s="42" t="n">
        <v>10755.4</v>
      </c>
      <c r="AN15" s="42" t="n">
        <v>10980.93</v>
      </c>
    </row>
    <row r="16">
      <c r="B16" t="inlineStr">
        <is>
          <t>Total Liabilities</t>
        </is>
      </c>
      <c r="G16" s="42" t="n">
        <v>27238.934</v>
      </c>
      <c r="H16" s="42" t="n">
        <v>27107.098</v>
      </c>
      <c r="I16" s="42" t="n">
        <v>27425.24</v>
      </c>
      <c r="J16" s="42" t="n">
        <v>28735.415</v>
      </c>
      <c r="K16" s="42" t="n">
        <v>27786.865</v>
      </c>
      <c r="L16" s="42" t="n">
        <v>27274.961</v>
      </c>
      <c r="M16" s="42" t="n">
        <v>27034.046</v>
      </c>
      <c r="N16" s="42" t="n">
        <v>27817.367</v>
      </c>
      <c r="O16" s="42" t="n">
        <v>27662.149</v>
      </c>
      <c r="P16" s="42" t="n">
        <v>27985.258</v>
      </c>
      <c r="Q16" s="42" t="n">
        <v>27394.159</v>
      </c>
      <c r="R16" s="42" t="n">
        <v>28143.679</v>
      </c>
      <c r="S16" s="42" t="n">
        <v>27462.311</v>
      </c>
      <c r="T16" s="42" t="n">
        <v>26986.202</v>
      </c>
      <c r="U16" s="42" t="n">
        <v>29561.108</v>
      </c>
      <c r="V16" s="42" t="n">
        <v>28886.807</v>
      </c>
      <c r="W16" s="42" t="n">
        <v>28059.571</v>
      </c>
      <c r="X16" s="42" t="n">
        <v>28147.765</v>
      </c>
      <c r="Y16" s="42" t="n">
        <v>28980.8</v>
      </c>
      <c r="Z16" s="42" t="n">
        <v>28981.505</v>
      </c>
      <c r="AA16" s="42" t="n">
        <v>29889.515</v>
      </c>
      <c r="AJ16" s="42" t="n">
        <v>28735.415</v>
      </c>
      <c r="AK16" s="42" t="n">
        <v>27817.367</v>
      </c>
      <c r="AL16" s="42" t="n">
        <v>28143.679</v>
      </c>
      <c r="AM16" s="42" t="n">
        <v>28886.807</v>
      </c>
      <c r="AN16" s="42" t="n">
        <v>28981.505</v>
      </c>
    </row>
    <row r="17">
      <c r="B17" t="inlineStr">
        <is>
          <t>Total Stockholders' Equity</t>
        </is>
      </c>
      <c r="G17" s="42" t="n">
        <v>12884.08</v>
      </c>
      <c r="H17" s="42" t="n">
        <v>13863.871</v>
      </c>
      <c r="I17" s="42" t="n">
        <v>15314.617</v>
      </c>
      <c r="J17" s="42" t="n">
        <v>15849.248</v>
      </c>
      <c r="K17" s="42" t="n">
        <v>17544.039</v>
      </c>
      <c r="L17" s="42" t="n">
        <v>19075.974</v>
      </c>
      <c r="M17" s="42" t="n">
        <v>20528.141</v>
      </c>
      <c r="N17" s="42" t="n">
        <v>20777.401</v>
      </c>
      <c r="O17" s="42" t="n">
        <v>21828.196</v>
      </c>
      <c r="P17" s="42" t="n">
        <v>22832.215</v>
      </c>
      <c r="Q17" s="42" t="n">
        <v>22107.627</v>
      </c>
      <c r="R17" s="42" t="n">
        <v>20588.313</v>
      </c>
      <c r="S17" s="42" t="n">
        <v>21365.41</v>
      </c>
      <c r="T17" s="42" t="n">
        <v>22112.693</v>
      </c>
      <c r="U17" s="42" t="n">
        <v>22720.736</v>
      </c>
      <c r="V17" s="42" t="n">
        <v>24743.567</v>
      </c>
      <c r="W17" s="42" t="n">
        <v>24028.073</v>
      </c>
      <c r="X17" s="42" t="n">
        <v>24951.899</v>
      </c>
      <c r="Y17" s="42" t="n">
        <v>25954.035</v>
      </c>
      <c r="Z17" s="42" t="n">
        <v>26615.488</v>
      </c>
      <c r="AA17" s="42" t="n">
        <v>31126.399</v>
      </c>
      <c r="AJ17" s="42" t="n">
        <v>15849.248</v>
      </c>
      <c r="AK17" s="42" t="n">
        <v>20777.401</v>
      </c>
      <c r="AL17" s="42" t="n">
        <v>20588.313</v>
      </c>
      <c r="AM17" s="42" t="n">
        <v>24743.567</v>
      </c>
      <c r="AN17" s="42" t="n">
        <v>26615.488</v>
      </c>
    </row>
    <row r="18">
      <c r="B18" t="inlineStr">
        <is>
          <t>Total Liabilities and Stockholders' Equity</t>
        </is>
      </c>
      <c r="G18" s="42" t="n">
        <v>40123.014</v>
      </c>
      <c r="H18" s="42" t="n">
        <v>40970.969</v>
      </c>
      <c r="I18" s="42" t="n">
        <v>42739.857</v>
      </c>
      <c r="J18" s="42" t="n">
        <v>44584.663</v>
      </c>
      <c r="K18" s="42" t="n">
        <v>45330.904</v>
      </c>
      <c r="L18" s="42" t="n">
        <v>46350.935</v>
      </c>
      <c r="M18" s="42" t="n">
        <v>47562.187</v>
      </c>
      <c r="N18" s="42" t="n">
        <v>48594.768</v>
      </c>
      <c r="O18" s="42" t="n">
        <v>49490.345</v>
      </c>
      <c r="P18" s="42" t="n">
        <v>50817.473</v>
      </c>
      <c r="Q18" s="42" t="n">
        <v>49501.786</v>
      </c>
      <c r="R18" s="42" t="n">
        <v>48731.992</v>
      </c>
      <c r="S18" s="42" t="n">
        <v>48827.721</v>
      </c>
      <c r="T18" s="42" t="n">
        <v>49098.895</v>
      </c>
      <c r="U18" s="42" t="n">
        <v>52281.844</v>
      </c>
      <c r="V18" s="42" t="n">
        <v>53630.374</v>
      </c>
      <c r="W18" s="42" t="n">
        <v>52087.644</v>
      </c>
      <c r="X18" s="42" t="n">
        <v>53099.664</v>
      </c>
      <c r="Y18" s="42" t="n">
        <v>54934.835</v>
      </c>
      <c r="Z18" s="42" t="n">
        <v>55596.993</v>
      </c>
      <c r="AA18" s="42" t="n">
        <v>61015.914</v>
      </c>
      <c r="AJ18" s="42" t="n">
        <v>44584.663</v>
      </c>
      <c r="AK18" s="42" t="n">
        <v>48594.768</v>
      </c>
      <c r="AL18" s="42" t="n">
        <v>48731.992</v>
      </c>
      <c r="AM18" s="42" t="n">
        <v>53630.374</v>
      </c>
      <c r="AN18" s="42" t="n">
        <v>55596.993</v>
      </c>
    </row>
    <row r="19">
      <c r="B19" t="inlineStr">
        <is>
          <t>CFO</t>
        </is>
      </c>
      <c r="G19" s="42" t="n">
        <v>777.266</v>
      </c>
      <c r="H19" s="42" t="n">
        <v>-63.761</v>
      </c>
      <c r="I19" s="42" t="n">
        <v>82.379</v>
      </c>
      <c r="J19" s="42" t="n">
        <v>-403.274</v>
      </c>
      <c r="K19" s="42" t="n">
        <v>922.8390000000001</v>
      </c>
      <c r="L19" s="42" t="n">
        <v>102.75</v>
      </c>
      <c r="M19" s="42" t="n">
        <v>556.8099999999999</v>
      </c>
      <c r="N19" s="42" t="n">
        <v>443.858</v>
      </c>
      <c r="O19" s="42" t="n">
        <v>2178.74</v>
      </c>
      <c r="P19" s="42" t="n">
        <v>1440.232</v>
      </c>
      <c r="Q19" s="42" t="n">
        <v>1992.315</v>
      </c>
      <c r="R19" s="42" t="n">
        <v>1663.014</v>
      </c>
      <c r="S19" s="42" t="n">
        <v>2212.522</v>
      </c>
      <c r="T19" s="42" t="n">
        <v>1290.847</v>
      </c>
      <c r="U19" s="42" t="n">
        <v>2321.101</v>
      </c>
      <c r="V19" s="42" t="n">
        <v>1536.894</v>
      </c>
      <c r="W19" s="42" t="n">
        <v>2789.199</v>
      </c>
      <c r="X19" s="42" t="n">
        <v>2423.258</v>
      </c>
      <c r="Y19" s="42" t="n">
        <v>2825.174</v>
      </c>
      <c r="Z19" s="42" t="n">
        <v>2111.642</v>
      </c>
      <c r="AA19" s="42" t="n">
        <v>5290.205</v>
      </c>
      <c r="AJ19" s="42" t="n">
        <v>392.61</v>
      </c>
      <c r="AK19" s="42" t="n">
        <v>2026.257</v>
      </c>
      <c r="AL19" s="42" t="n">
        <v>7274.301</v>
      </c>
      <c r="AM19" s="42" t="n">
        <v>7361.364</v>
      </c>
      <c r="AN19" s="42" t="n">
        <v>10149.273</v>
      </c>
    </row>
    <row r="20">
      <c r="B20" t="inlineStr">
        <is>
          <t>CFI</t>
        </is>
      </c>
      <c r="G20" s="42" t="n">
        <v>-85.616</v>
      </c>
      <c r="H20" s="42" t="n">
        <v>-111.278</v>
      </c>
      <c r="I20" s="42" t="n">
        <v>-188.631</v>
      </c>
      <c r="J20" s="42" t="n">
        <v>-954.328</v>
      </c>
      <c r="K20" s="42" t="n">
        <v>-245.679</v>
      </c>
      <c r="L20" s="42" t="n">
        <v>-158.894</v>
      </c>
      <c r="M20" s="42" t="n">
        <v>-84.95999999999999</v>
      </c>
      <c r="N20" s="42" t="n">
        <v>-1586.859</v>
      </c>
      <c r="O20" s="42" t="n">
        <v>-263.653</v>
      </c>
      <c r="P20" s="42" t="n">
        <v>97.73699999999999</v>
      </c>
      <c r="Q20" s="42" t="n">
        <v>296.071</v>
      </c>
      <c r="R20" s="42" t="n">
        <v>411.596</v>
      </c>
      <c r="S20" s="42" t="n">
        <v>-75.714</v>
      </c>
      <c r="T20" s="42" t="n">
        <v>-78.28700000000001</v>
      </c>
      <c r="U20" s="42" t="n">
        <v>-1869.109</v>
      </c>
      <c r="V20" s="42" t="n">
        <v>-158.674</v>
      </c>
      <c r="W20" s="42" t="n">
        <v>485.662</v>
      </c>
      <c r="X20" s="42" t="n">
        <v>768.684</v>
      </c>
      <c r="Y20" s="42" t="n">
        <v>43.871</v>
      </c>
      <c r="Z20" s="42" t="n">
        <v>-256.529</v>
      </c>
      <c r="AA20" s="42" t="n">
        <v>-781.874</v>
      </c>
      <c r="AJ20" s="42" t="n">
        <v>-1339.853</v>
      </c>
      <c r="AK20" s="42" t="n">
        <v>-2076.392</v>
      </c>
      <c r="AL20" s="42" t="n">
        <v>541.751</v>
      </c>
      <c r="AM20" s="42" t="n">
        <v>-2181.784</v>
      </c>
      <c r="AN20" s="42" t="n">
        <v>1041.688</v>
      </c>
    </row>
    <row r="21">
      <c r="B21" t="inlineStr">
        <is>
          <t>CFF</t>
        </is>
      </c>
      <c r="G21" s="42" t="n">
        <v>-451.929</v>
      </c>
      <c r="H21" s="42" t="n">
        <v>-480.273</v>
      </c>
      <c r="I21" s="42" t="n">
        <v>-81.55500000000001</v>
      </c>
      <c r="J21" s="42" t="n">
        <v>-136.019</v>
      </c>
      <c r="K21" s="42" t="n">
        <v>-686.322</v>
      </c>
      <c r="L21" s="42" t="n">
        <v>11.25</v>
      </c>
      <c r="M21" s="42" t="n">
        <v>4.113</v>
      </c>
      <c r="N21" s="42" t="n">
        <v>6.705</v>
      </c>
      <c r="O21" s="42" t="n">
        <v>-374.073</v>
      </c>
      <c r="P21" s="42" t="n">
        <v>-649.349</v>
      </c>
      <c r="Q21" s="42" t="n">
        <v>-2475.108</v>
      </c>
      <c r="R21" s="42" t="n">
        <v>-2452.273</v>
      </c>
      <c r="S21" s="42" t="n">
        <v>-2132.944</v>
      </c>
      <c r="T21" s="42" t="n">
        <v>-1489.381</v>
      </c>
      <c r="U21" s="42" t="n">
        <v>226.596</v>
      </c>
      <c r="V21" s="42" t="n">
        <v>-678.698</v>
      </c>
      <c r="W21" s="42" t="n">
        <v>-4028.316</v>
      </c>
      <c r="X21" s="42" t="n">
        <v>-2502.868</v>
      </c>
      <c r="Y21" s="42" t="n">
        <v>-1737.029</v>
      </c>
      <c r="Z21" s="42" t="n">
        <v>-2077.41</v>
      </c>
      <c r="AA21" s="42" t="n">
        <v>-1230.814</v>
      </c>
      <c r="AJ21" s="42" t="n">
        <v>-1149.776</v>
      </c>
      <c r="AK21" s="42" t="n">
        <v>-664.254</v>
      </c>
      <c r="AL21" s="42" t="n">
        <v>-5950.803</v>
      </c>
      <c r="AM21" s="42" t="n">
        <v>-4074.427</v>
      </c>
      <c r="AN21" s="42" t="n">
        <v>-10345.623</v>
      </c>
    </row>
    <row r="22">
      <c r="B22" t="inlineStr">
        <is>
          <t>Net Change in Cash (incl. Restricted)</t>
        </is>
      </c>
      <c r="G22" s="42" t="n">
        <v>197.583</v>
      </c>
      <c r="H22" s="42" t="n">
        <v>-631.835</v>
      </c>
      <c r="I22" s="42" t="n">
        <v>-251.65</v>
      </c>
      <c r="J22" s="42" t="n">
        <v>-1497.857</v>
      </c>
      <c r="K22" s="42" t="n">
        <v>-20.61</v>
      </c>
      <c r="L22" s="42" t="n">
        <v>-190.092</v>
      </c>
      <c r="M22" s="42" t="n">
        <v>295.905</v>
      </c>
      <c r="N22" s="42" t="n">
        <v>-969.732</v>
      </c>
      <c r="O22" s="42" t="n">
        <v>1567.437</v>
      </c>
      <c r="P22" s="42" t="n">
        <v>928.246</v>
      </c>
      <c r="Q22" s="42" t="n">
        <v>-309.429</v>
      </c>
      <c r="R22" s="42" t="n">
        <v>-238.321</v>
      </c>
      <c r="S22" s="42" t="n">
        <v>-91.926</v>
      </c>
      <c r="T22" s="42" t="n">
        <v>-399.544</v>
      </c>
      <c r="U22" s="42" t="n">
        <v>832.04</v>
      </c>
      <c r="V22" s="42" t="n">
        <v>348.252</v>
      </c>
      <c r="W22" s="42" t="n">
        <v>-603.309</v>
      </c>
      <c r="X22" s="42" t="n">
        <v>976.545</v>
      </c>
      <c r="Y22" s="42" t="n">
        <v>1110.295</v>
      </c>
      <c r="Z22" s="42" t="n">
        <v>-251.674</v>
      </c>
      <c r="AA22" s="42" t="n">
        <v>3227.679</v>
      </c>
      <c r="AJ22" s="42" t="n">
        <v>-2183.759</v>
      </c>
      <c r="AK22" s="42" t="n">
        <v>-884.529</v>
      </c>
      <c r="AL22" s="42" t="n">
        <v>1947.933</v>
      </c>
      <c r="AM22" s="42" t="n">
        <v>688.822</v>
      </c>
      <c r="AN22" s="42" t="n">
        <v>1231.857</v>
      </c>
    </row>
    <row r="23">
      <c r="B23" t="inlineStr">
        <is>
          <t>Cash + Restricted Cash, End of Period</t>
        </is>
      </c>
      <c r="G23" s="42" t="n">
        <v>8436.453</v>
      </c>
      <c r="H23" s="42" t="n">
        <v>7804.618</v>
      </c>
      <c r="I23" s="42" t="n">
        <v>7552.968</v>
      </c>
      <c r="J23" s="42" t="n">
        <v>6055.111</v>
      </c>
      <c r="K23" s="42" t="n">
        <v>6034.501</v>
      </c>
      <c r="L23" s="42" t="n">
        <v>5844.409</v>
      </c>
      <c r="M23" s="42" t="n">
        <v>6140.314</v>
      </c>
      <c r="N23" s="42" t="n">
        <v>5170.582</v>
      </c>
      <c r="O23" s="42" t="n">
        <v>6738.019</v>
      </c>
      <c r="P23" s="42" t="n">
        <v>7666.265</v>
      </c>
      <c r="Q23" s="42" t="n">
        <v>7356.836</v>
      </c>
      <c r="R23" s="42" t="n">
        <v>7118.515</v>
      </c>
      <c r="S23" s="42" t="n">
        <v>7026.589</v>
      </c>
      <c r="T23" s="42" t="n">
        <v>6627.045</v>
      </c>
      <c r="U23" s="42" t="n">
        <v>7459.085</v>
      </c>
      <c r="V23" s="42" t="n">
        <v>7807.337</v>
      </c>
      <c r="W23" s="42" t="n">
        <v>7204.028</v>
      </c>
      <c r="X23" s="42" t="n">
        <v>8180.573</v>
      </c>
      <c r="Y23" s="42" t="n">
        <v>9290.868</v>
      </c>
      <c r="Z23" s="42" t="n">
        <v>9039.194</v>
      </c>
      <c r="AA23" s="42" t="n">
        <v>12266.873</v>
      </c>
      <c r="AJ23" s="42" t="n">
        <v>6055.111</v>
      </c>
      <c r="AK23" s="42" t="n">
        <v>5170.582</v>
      </c>
      <c r="AL23" s="42" t="n">
        <v>7118.515</v>
      </c>
      <c r="AM23" s="42" t="n">
        <v>7807.337</v>
      </c>
      <c r="AN23" s="42" t="n">
        <v>9039.194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2" t="inlineStr">
        <is>
          <t>X</t>
        </is>
      </c>
      <c r="B3" s="6" t="inlineStr">
        <is>
          <t>Company Name</t>
        </is>
      </c>
      <c r="F3" t="inlineStr">
        <is>
          <t>Netflix,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3" t="n">
        <v>46022</v>
      </c>
    </row>
    <row r="8"/>
    <row r="9">
      <c r="B9" s="6" t="inlineStr">
        <is>
          <t>Today</t>
        </is>
      </c>
      <c r="F9" s="23" t="n">
        <v>46216</v>
      </c>
    </row>
    <row r="10">
      <c r="B10" s="6" t="inlineStr">
        <is>
          <t>Share Price (post 10-for-1 split, Nov 2025)</t>
        </is>
      </c>
      <c r="F10" s="12" t="n">
        <v>74.45</v>
      </c>
    </row>
    <row r="11"/>
    <row r="12">
      <c r="B12" s="6" t="inlineStr">
        <is>
          <t>Minimum Cash (% of revenue)</t>
        </is>
      </c>
      <c r="F12" s="48" t="n">
        <v>0.25</v>
      </c>
    </row>
    <row r="13"/>
    <row r="14">
      <c r="A14" s="2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2026-07-13T17:56:58Z</dcterms:created>
  <dcterms:modified xmlns:dcterms="http://purl.org/dc/terms/" xmlns:xsi="http://www.w3.org/2001/XMLSchema-instance" xsi:type="dcterms:W3CDTF">2026-07-13T18:08:43Z</dcterms:modified>
</cp:coreProperties>
</file>