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_);(#,##0.000)"/>
    <numFmt numFmtId="165" formatCode="#,##0.0%_);(#,##0.0%)"/>
    <numFmt numFmtId="166" formatCode="0.00&quot;x&quot;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b val="1"/>
      <color rgb="003366FF"/>
      <sz val="10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5" fontId="10" fillId="0" borderId="1" pivotButton="0" quotePrefix="0" xfId="0"/>
    <xf numFmtId="164" fontId="11" fillId="0" borderId="0" pivotButton="0" quotePrefix="0" xfId="0"/>
    <xf numFmtId="0" fontId="6" fillId="0" borderId="0" pivotButton="0" quotePrefix="0" xfId="0"/>
    <xf numFmtId="5" fontId="3" fillId="0" borderId="0" pivotButton="0" quotePrefix="0" xfId="0"/>
    <xf numFmtId="5" fontId="2" fillId="0" borderId="1" pivotButton="0" quotePrefix="0" xfId="0"/>
    <xf numFmtId="7" fontId="3" fillId="0" borderId="0" pivotButton="0" quotePrefix="0" xfId="0"/>
    <xf numFmtId="37" fontId="3" fillId="0" borderId="0" pivotButton="0" quotePrefix="0" xfId="0"/>
    <xf numFmtId="165" fontId="6" fillId="0" borderId="0" pivotButton="0" quotePrefix="0" xfId="0"/>
    <xf numFmtId="0" fontId="9" fillId="3" borderId="0" applyAlignment="1" pivotButton="0" quotePrefix="0" xfId="0">
      <alignment horizontal="centerContinuous"/>
    </xf>
    <xf numFmtId="164" fontId="2" fillId="0" borderId="1" pivotButton="0" quotePrefix="0" xfId="0"/>
    <xf numFmtId="166" fontId="6" fillId="0" borderId="0" pivotButton="0" quotePrefix="0" xfId="0"/>
    <xf numFmtId="5" fontId="6" fillId="0" borderId="0" pivotButton="0" quotePrefix="0" xfId="0"/>
    <xf numFmtId="0" fontId="9" fillId="4" borderId="0" applyAlignment="1" pivotButton="0" quotePrefix="0" xfId="0">
      <alignment horizontal="centerContinuous"/>
    </xf>
    <xf numFmtId="5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5" fontId="0" fillId="0" borderId="0" pivotButton="0" quotePrefix="0" xfId="0"/>
    <xf numFmtId="5" fontId="2" fillId="0" borderId="1" applyAlignment="1" pivotButton="0" quotePrefix="0" xfId="0">
      <alignment horizontal="right"/>
    </xf>
    <xf numFmtId="164" fontId="11" fillId="0" borderId="0" pivotButton="0" quotePrefix="0" xfId="0"/>
    <xf numFmtId="5" fontId="6" fillId="0" borderId="0" applyAlignment="1" pivotButton="0" quotePrefix="0" xfId="0">
      <alignment horizontal="right"/>
    </xf>
    <xf numFmtId="37" fontId="6" fillId="0" borderId="0" applyAlignment="1" pivotButton="0" quotePrefix="0" xfId="0">
      <alignment horizontal="right"/>
    </xf>
    <xf numFmtId="5" fontId="3" fillId="0" borderId="0" applyAlignment="1" pivotButton="0" quotePrefix="0" xfId="0">
      <alignment horizontal="right"/>
    </xf>
    <xf numFmtId="37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6" fontId="6" fillId="0" borderId="0" pivotButton="0" quotePrefix="0" xfId="0"/>
    <xf numFmtId="166" fontId="6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164" fontId="11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255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40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3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3" customWidth="1" min="50" max="50"/>
    <col width="11" customWidth="1" min="51" max="51"/>
    <col width="11" customWidth="1" min="52" max="52"/>
  </cols>
  <sheetData>
    <row r="1">
      <c r="B1" s="1" t="inlineStr">
        <is>
          <t>Micron Technology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MU  |  FYE: Thursday nearest August 31  |  FY2026 is a 53-week year (FQ4'26 = 14 weeks)</t>
        </is>
      </c>
    </row>
    <row r="4">
      <c r="G4" s="4" t="n">
        <v>44168</v>
      </c>
      <c r="H4" s="4" t="n">
        <v>44259</v>
      </c>
      <c r="I4" s="4" t="n">
        <v>44350</v>
      </c>
      <c r="J4" s="4" t="n">
        <v>44441</v>
      </c>
      <c r="K4" s="4" t="n">
        <v>44532</v>
      </c>
      <c r="L4" s="4" t="n">
        <v>44623</v>
      </c>
      <c r="M4" s="4" t="n">
        <v>44714</v>
      </c>
      <c r="N4" s="4" t="n">
        <v>44805</v>
      </c>
      <c r="O4" s="4" t="n">
        <v>44896</v>
      </c>
      <c r="P4" s="4" t="n">
        <v>44987</v>
      </c>
      <c r="Q4" s="4" t="n">
        <v>45078</v>
      </c>
      <c r="R4" s="4" t="n">
        <v>45169</v>
      </c>
      <c r="S4" s="4" t="n">
        <v>45260</v>
      </c>
      <c r="T4" s="4" t="n">
        <v>45351</v>
      </c>
      <c r="U4" s="4" t="n">
        <v>45442</v>
      </c>
      <c r="V4" s="4" t="n">
        <v>45533</v>
      </c>
      <c r="W4" s="4" t="n">
        <v>45624</v>
      </c>
      <c r="X4" s="4" t="n">
        <v>45715</v>
      </c>
      <c r="Y4" s="4" t="n">
        <v>45806</v>
      </c>
      <c r="Z4" s="4" t="n">
        <v>45897</v>
      </c>
      <c r="AA4" s="4" t="n">
        <v>45988</v>
      </c>
      <c r="AB4" s="4" t="n">
        <v>46079</v>
      </c>
      <c r="AC4" s="4" t="n">
        <v>46170</v>
      </c>
      <c r="AD4" s="4" t="n">
        <v>46268</v>
      </c>
      <c r="AE4" s="4" t="n">
        <v>46359</v>
      </c>
      <c r="AF4" s="4" t="n">
        <v>46450</v>
      </c>
      <c r="AG4" s="4" t="n">
        <v>46541</v>
      </c>
      <c r="AH4" s="4" t="n">
        <v>46632</v>
      </c>
      <c r="AI4" s="4" t="n">
        <v>46723</v>
      </c>
      <c r="AJ4" s="4" t="n">
        <v>46814</v>
      </c>
      <c r="AK4" s="4" t="n">
        <v>46905</v>
      </c>
      <c r="AL4" s="4" t="n">
        <v>46996</v>
      </c>
      <c r="AN4" s="4" t="n">
        <v>44441</v>
      </c>
      <c r="AO4" s="4" t="n">
        <v>44805</v>
      </c>
      <c r="AP4" s="4" t="n">
        <v>45169</v>
      </c>
      <c r="AQ4" s="4" t="n">
        <v>45533</v>
      </c>
      <c r="AR4" s="4" t="n">
        <v>45897</v>
      </c>
      <c r="AS4" s="4" t="n">
        <v>46268</v>
      </c>
      <c r="AT4" s="4" t="n">
        <v>46632</v>
      </c>
      <c r="AU4" s="4" t="n">
        <v>46996</v>
      </c>
      <c r="AV4" s="4" t="n">
        <v>47360</v>
      </c>
      <c r="AW4" s="4" t="n">
        <v>47724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C5" s="5" t="inlineStr">
        <is>
          <t>Q3'26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I5" s="5" t="inlineStr">
        <is>
          <t>Q1'28E</t>
        </is>
      </c>
      <c r="AJ5" s="5" t="inlineStr">
        <is>
          <t>Q2'28E</t>
        </is>
      </c>
      <c r="AK5" s="5" t="inlineStr">
        <is>
          <t>Q3'28E</t>
        </is>
      </c>
      <c r="AL5" s="5" t="inlineStr">
        <is>
          <t>Q4'28E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  <c r="AS5" s="5" t="inlineStr">
        <is>
          <t>FY2026E</t>
        </is>
      </c>
      <c r="AT5" s="5" t="inlineStr">
        <is>
          <t>FY2027E</t>
        </is>
      </c>
      <c r="AU5" s="5" t="inlineStr">
        <is>
          <t>FY2028E</t>
        </is>
      </c>
      <c r="AV5" s="5" t="inlineStr">
        <is>
          <t>FY2029E</t>
        </is>
      </c>
      <c r="AW5" s="5" t="inlineStr">
        <is>
          <t>FY2030E</t>
        </is>
      </c>
      <c r="AY5" s="6" t="inlineStr">
        <is>
          <t>CAGR</t>
        </is>
      </c>
      <c r="AZ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J8" s="7" t="n"/>
      <c r="AK8" s="7" t="n"/>
      <c r="AL8" s="7" t="n"/>
      <c r="AN8" s="7" t="n"/>
      <c r="AO8" s="7" t="n"/>
      <c r="AP8" s="7" t="n"/>
      <c r="AQ8" s="7" t="n"/>
      <c r="AR8" s="7" t="n"/>
      <c r="AS8" s="7" t="n"/>
      <c r="AT8" s="7" t="n"/>
      <c r="AU8" s="7" t="n"/>
      <c r="AV8" s="7" t="n"/>
      <c r="AW8" s="7" t="n"/>
    </row>
    <row r="9"/>
    <row r="10">
      <c r="B10" s="6" t="inlineStr">
        <is>
          <t>Revenue</t>
        </is>
      </c>
      <c r="G10" s="8" t="n">
        <v>5773</v>
      </c>
      <c r="H10" s="8" t="n">
        <v>6236</v>
      </c>
      <c r="I10" s="8" t="n">
        <v>7422</v>
      </c>
      <c r="J10" s="8" t="n">
        <v>8274</v>
      </c>
      <c r="K10" s="8" t="n">
        <v>7687</v>
      </c>
      <c r="L10" s="8" t="n">
        <v>7786</v>
      </c>
      <c r="M10" s="8" t="n">
        <v>8642</v>
      </c>
      <c r="N10" s="8" t="n">
        <v>6643</v>
      </c>
      <c r="O10" s="8" t="n">
        <v>4085</v>
      </c>
      <c r="P10" s="8" t="n">
        <v>3693</v>
      </c>
      <c r="Q10" s="8" t="n">
        <v>3752</v>
      </c>
      <c r="R10" s="8" t="n">
        <v>4010</v>
      </c>
      <c r="S10" s="8" t="n">
        <v>4726</v>
      </c>
      <c r="T10" s="8" t="n">
        <v>5824</v>
      </c>
      <c r="U10" s="8" t="n">
        <v>6811</v>
      </c>
      <c r="V10" s="8" t="n">
        <v>7750</v>
      </c>
      <c r="W10" s="8" t="n">
        <v>8709</v>
      </c>
      <c r="X10" s="8" t="n">
        <v>8053</v>
      </c>
      <c r="Y10" s="8" t="n">
        <v>9301</v>
      </c>
      <c r="Z10" s="8" t="n">
        <v>11315</v>
      </c>
      <c r="AA10" s="8" t="n">
        <v>13643</v>
      </c>
      <c r="AB10" s="8" t="n">
        <v>23860</v>
      </c>
      <c r="AC10" s="8" t="n">
        <v>41456</v>
      </c>
      <c r="AD10" s="25">
        <f>AD72</f>
        <v/>
      </c>
      <c r="AE10" s="25">
        <f>AE72</f>
        <v/>
      </c>
      <c r="AF10" s="25">
        <f>AF72</f>
        <v/>
      </c>
      <c r="AG10" s="25">
        <f>AG72</f>
        <v/>
      </c>
      <c r="AH10" s="25">
        <f>AH72</f>
        <v/>
      </c>
      <c r="AI10" s="25">
        <f>AI72</f>
        <v/>
      </c>
      <c r="AJ10" s="25">
        <f>AJ72</f>
        <v/>
      </c>
      <c r="AK10" s="25">
        <f>AK72</f>
        <v/>
      </c>
      <c r="AL10" s="25">
        <f>AL72</f>
        <v/>
      </c>
      <c r="AN10" s="8" t="n">
        <v>27705</v>
      </c>
      <c r="AO10" s="8" t="n">
        <v>30758</v>
      </c>
      <c r="AP10" s="8" t="n">
        <v>15540</v>
      </c>
      <c r="AQ10" s="8" t="n">
        <v>25111</v>
      </c>
      <c r="AR10" s="8" t="n">
        <v>37378</v>
      </c>
      <c r="AS10" s="25">
        <f>AA10+AB10+AC10+AD10</f>
        <v/>
      </c>
      <c r="AT10" s="25">
        <f>AE10+AF10+AG10+AH10</f>
        <v/>
      </c>
      <c r="AU10" s="25">
        <f>AI10+AJ10+AK10+AL10</f>
        <v/>
      </c>
      <c r="AV10" s="25">
        <f>AV72</f>
        <v/>
      </c>
      <c r="AW10" s="25">
        <f>AW72</f>
        <v/>
      </c>
    </row>
    <row r="11">
      <c r="D11" s="3" t="inlineStr">
        <is>
          <t>Recon: Revenue</t>
        </is>
      </c>
      <c r="G11" s="26">
        <f>IF(_reported!G9="","",G10-_reported!G9)</f>
        <v/>
      </c>
      <c r="H11" s="26">
        <f>IF(_reported!H9="","",H10-_reported!H9)</f>
        <v/>
      </c>
      <c r="I11" s="26">
        <f>IF(_reported!I9="","",I10-_reported!I9)</f>
        <v/>
      </c>
      <c r="J11" s="26">
        <f>IF(_reported!J9="","",J10-_reported!J9)</f>
        <v/>
      </c>
      <c r="K11" s="26">
        <f>IF(_reported!K9="","",K10-_reported!K9)</f>
        <v/>
      </c>
      <c r="L11" s="26">
        <f>IF(_reported!L9="","",L10-_reported!L9)</f>
        <v/>
      </c>
      <c r="M11" s="26">
        <f>IF(_reported!M9="","",M10-_reported!M9)</f>
        <v/>
      </c>
      <c r="N11" s="26">
        <f>IF(_reported!N9="","",N10-_reported!N9)</f>
        <v/>
      </c>
      <c r="O11" s="26">
        <f>IF(_reported!O9="","",O10-_reported!O9)</f>
        <v/>
      </c>
      <c r="P11" s="26">
        <f>IF(_reported!P9="","",P10-_reported!P9)</f>
        <v/>
      </c>
      <c r="Q11" s="26">
        <f>IF(_reported!Q9="","",Q10-_reported!Q9)</f>
        <v/>
      </c>
      <c r="R11" s="26">
        <f>IF(_reported!R9="","",R10-_reported!R9)</f>
        <v/>
      </c>
      <c r="S11" s="26">
        <f>IF(_reported!S9="","",S10-_reported!S9)</f>
        <v/>
      </c>
      <c r="T11" s="26">
        <f>IF(_reported!T9="","",T10-_reported!T9)</f>
        <v/>
      </c>
      <c r="U11" s="26">
        <f>IF(_reported!U9="","",U10-_reported!U9)</f>
        <v/>
      </c>
      <c r="V11" s="26">
        <f>IF(_reported!V9="","",V10-_reported!V9)</f>
        <v/>
      </c>
      <c r="W11" s="26">
        <f>IF(_reported!W9="","",W10-_reported!W9)</f>
        <v/>
      </c>
      <c r="X11" s="26">
        <f>IF(_reported!X9="","",X10-_reported!X9)</f>
        <v/>
      </c>
      <c r="Y11" s="26">
        <f>IF(_reported!Y9="","",Y10-_reported!Y9)</f>
        <v/>
      </c>
      <c r="Z11" s="26">
        <f>IF(_reported!Z9="","",Z10-_reported!Z9)</f>
        <v/>
      </c>
      <c r="AA11" s="26">
        <f>IF(_reported!AA9="","",AA10-_reported!AA9)</f>
        <v/>
      </c>
      <c r="AB11" s="26">
        <f>IF(_reported!AB9="","",AB10-_reported!AB9)</f>
        <v/>
      </c>
      <c r="AC11" s="26">
        <f>IF(_reported!AC9="","",AC10-_reported!AC9)</f>
        <v/>
      </c>
      <c r="AN11" s="26">
        <f>IF(_reported!AN9="","",AN10-_reported!AN9)</f>
        <v/>
      </c>
      <c r="AO11" s="26">
        <f>IF(_reported!AO9="","",AO10-_reported!AO9)</f>
        <v/>
      </c>
      <c r="AP11" s="26">
        <f>IF(_reported!AP9="","",AP10-_reported!AP9)</f>
        <v/>
      </c>
      <c r="AQ11" s="26">
        <f>IF(_reported!AQ9="","",AQ10-_reported!AQ9)</f>
        <v/>
      </c>
      <c r="AR11" s="26">
        <f>IF(_reported!AR9="","",AR10-_reported!AR9)</f>
        <v/>
      </c>
    </row>
    <row r="12"/>
    <row r="13">
      <c r="C13" s="10" t="inlineStr">
        <is>
          <t>Less: Cost of Goods Sold</t>
        </is>
      </c>
      <c r="G13" s="11" t="n">
        <v>-4037</v>
      </c>
      <c r="H13" s="11" t="n">
        <v>-4587</v>
      </c>
      <c r="I13" s="11" t="n">
        <v>-4296</v>
      </c>
      <c r="J13" s="11" t="n">
        <v>-4362</v>
      </c>
      <c r="K13" s="11" t="n">
        <v>-4122</v>
      </c>
      <c r="L13" s="11" t="n">
        <v>-4110</v>
      </c>
      <c r="M13" s="11" t="n">
        <v>-4607</v>
      </c>
      <c r="N13" s="11" t="n">
        <v>-4021</v>
      </c>
      <c r="O13" s="11" t="n">
        <v>-3192</v>
      </c>
      <c r="P13" s="11" t="n">
        <v>-4899</v>
      </c>
      <c r="Q13" s="11" t="n">
        <v>-4420</v>
      </c>
      <c r="R13" s="11" t="n">
        <v>-4445</v>
      </c>
      <c r="S13" s="11" t="n">
        <v>-4761</v>
      </c>
      <c r="T13" s="11" t="n">
        <v>-4745</v>
      </c>
      <c r="U13" s="11" t="n">
        <v>-4979</v>
      </c>
      <c r="V13" s="11" t="n">
        <v>-5013</v>
      </c>
      <c r="W13" s="11" t="n">
        <v>-5361</v>
      </c>
      <c r="X13" s="11" t="n">
        <v>-5090</v>
      </c>
      <c r="Y13" s="11" t="n">
        <v>-5793</v>
      </c>
      <c r="Z13" s="11" t="n">
        <v>-6261</v>
      </c>
      <c r="AA13" s="11" t="n">
        <v>-5997</v>
      </c>
      <c r="AB13" s="11" t="n">
        <v>-6105</v>
      </c>
      <c r="AC13" s="11" t="n">
        <v>-6400</v>
      </c>
      <c r="AD13" s="27">
        <f>-AD10*(1-AD45)</f>
        <v/>
      </c>
      <c r="AE13" s="27">
        <f>-AE10*(1-AE45)</f>
        <v/>
      </c>
      <c r="AF13" s="27">
        <f>-AF10*(1-AF45)</f>
        <v/>
      </c>
      <c r="AG13" s="27">
        <f>-AG10*(1-AG45)</f>
        <v/>
      </c>
      <c r="AH13" s="27">
        <f>-AH10*(1-AH45)</f>
        <v/>
      </c>
      <c r="AI13" s="27">
        <f>-AI10*(1-AI45)</f>
        <v/>
      </c>
      <c r="AJ13" s="27">
        <f>-AJ10*(1-AJ45)</f>
        <v/>
      </c>
      <c r="AK13" s="27">
        <f>-AK10*(1-AK45)</f>
        <v/>
      </c>
      <c r="AL13" s="27">
        <f>-AL10*(1-AL45)</f>
        <v/>
      </c>
      <c r="AN13" s="11" t="n">
        <v>-17282</v>
      </c>
      <c r="AO13" s="11" t="n">
        <v>-16860</v>
      </c>
      <c r="AP13" s="11" t="n">
        <v>-16956</v>
      </c>
      <c r="AQ13" s="11" t="n">
        <v>-19498</v>
      </c>
      <c r="AR13" s="11" t="n">
        <v>-22505</v>
      </c>
      <c r="AS13" s="27">
        <f>AA13+AB13+AC13+AD13</f>
        <v/>
      </c>
      <c r="AT13" s="27">
        <f>AE13+AF13+AG13+AH13</f>
        <v/>
      </c>
      <c r="AU13" s="27">
        <f>AI13+AJ13+AK13+AL13</f>
        <v/>
      </c>
      <c r="AV13" s="27">
        <f>-AV10*(1-AV45)</f>
        <v/>
      </c>
      <c r="AW13" s="27">
        <f>-AW10*(1-AW45)</f>
        <v/>
      </c>
    </row>
    <row r="14">
      <c r="D14" s="3" t="inlineStr">
        <is>
          <t>Recon: COGS</t>
        </is>
      </c>
      <c r="G14" s="26">
        <f>IF(_reported!G10="","",G13-_reported!G10)</f>
        <v/>
      </c>
      <c r="H14" s="26">
        <f>IF(_reported!H10="","",H13-_reported!H10)</f>
        <v/>
      </c>
      <c r="I14" s="26">
        <f>IF(_reported!I10="","",I13-_reported!I10)</f>
        <v/>
      </c>
      <c r="J14" s="26">
        <f>IF(_reported!J10="","",J13-_reported!J10)</f>
        <v/>
      </c>
      <c r="K14" s="26">
        <f>IF(_reported!K10="","",K13-_reported!K10)</f>
        <v/>
      </c>
      <c r="L14" s="26">
        <f>IF(_reported!L10="","",L13-_reported!L10)</f>
        <v/>
      </c>
      <c r="M14" s="26">
        <f>IF(_reported!M10="","",M13-_reported!M10)</f>
        <v/>
      </c>
      <c r="N14" s="26">
        <f>IF(_reported!N10="","",N13-_reported!N10)</f>
        <v/>
      </c>
      <c r="O14" s="26">
        <f>IF(_reported!O10="","",O13-_reported!O10)</f>
        <v/>
      </c>
      <c r="P14" s="26">
        <f>IF(_reported!P10="","",P13-_reported!P10)</f>
        <v/>
      </c>
      <c r="Q14" s="26">
        <f>IF(_reported!Q10="","",Q13-_reported!Q10)</f>
        <v/>
      </c>
      <c r="R14" s="26">
        <f>IF(_reported!R10="","",R13-_reported!R10)</f>
        <v/>
      </c>
      <c r="S14" s="26">
        <f>IF(_reported!S10="","",S13-_reported!S10)</f>
        <v/>
      </c>
      <c r="T14" s="26">
        <f>IF(_reported!T10="","",T13-_reported!T10)</f>
        <v/>
      </c>
      <c r="U14" s="26">
        <f>IF(_reported!U10="","",U13-_reported!U10)</f>
        <v/>
      </c>
      <c r="V14" s="26">
        <f>IF(_reported!V10="","",V13-_reported!V10)</f>
        <v/>
      </c>
      <c r="W14" s="26">
        <f>IF(_reported!W10="","",W13-_reported!W10)</f>
        <v/>
      </c>
      <c r="X14" s="26">
        <f>IF(_reported!X10="","",X13-_reported!X10)</f>
        <v/>
      </c>
      <c r="Y14" s="26">
        <f>IF(_reported!Y10="","",Y13-_reported!Y10)</f>
        <v/>
      </c>
      <c r="Z14" s="26">
        <f>IF(_reported!Z10="","",Z13-_reported!Z10)</f>
        <v/>
      </c>
      <c r="AA14" s="26">
        <f>IF(_reported!AA10="","",AA13-_reported!AA10)</f>
        <v/>
      </c>
      <c r="AB14" s="26">
        <f>IF(_reported!AB10="","",AB13-_reported!AB10)</f>
        <v/>
      </c>
      <c r="AC14" s="26">
        <f>IF(_reported!AC10="","",AC13-_reported!AC10)</f>
        <v/>
      </c>
      <c r="AN14" s="26">
        <f>IF(_reported!AN10="","",AN13-_reported!AN10)</f>
        <v/>
      </c>
      <c r="AO14" s="26">
        <f>IF(_reported!AO10="","",AO13-_reported!AO10)</f>
        <v/>
      </c>
      <c r="AP14" s="26">
        <f>IF(_reported!AP10="","",AP13-_reported!AP10)</f>
        <v/>
      </c>
      <c r="AQ14" s="26">
        <f>IF(_reported!AQ10="","",AQ13-_reported!AQ10)</f>
        <v/>
      </c>
      <c r="AR14" s="26">
        <f>IF(_reported!AR10="","",AR13-_reported!AR10)</f>
        <v/>
      </c>
    </row>
    <row r="15">
      <c r="B15" s="6" t="inlineStr">
        <is>
          <t>Gross Margin</t>
        </is>
      </c>
      <c r="G15" s="12">
        <f>G10+G13</f>
        <v/>
      </c>
      <c r="H15" s="12">
        <f>H10+H13</f>
        <v/>
      </c>
      <c r="I15" s="12">
        <f>I10+I13</f>
        <v/>
      </c>
      <c r="J15" s="12">
        <f>J10+J13</f>
        <v/>
      </c>
      <c r="K15" s="12">
        <f>K10+K13</f>
        <v/>
      </c>
      <c r="L15" s="12">
        <f>L10+L13</f>
        <v/>
      </c>
      <c r="M15" s="12">
        <f>M10+M13</f>
        <v/>
      </c>
      <c r="N15" s="12">
        <f>N10+N13</f>
        <v/>
      </c>
      <c r="O15" s="12">
        <f>O10+O13</f>
        <v/>
      </c>
      <c r="P15" s="12">
        <f>P10+P13</f>
        <v/>
      </c>
      <c r="Q15" s="12">
        <f>Q10+Q13</f>
        <v/>
      </c>
      <c r="R15" s="12">
        <f>R10+R13</f>
        <v/>
      </c>
      <c r="S15" s="12">
        <f>S10+S13</f>
        <v/>
      </c>
      <c r="T15" s="12">
        <f>T10+T13</f>
        <v/>
      </c>
      <c r="U15" s="12">
        <f>U10+U13</f>
        <v/>
      </c>
      <c r="V15" s="12">
        <f>V10+V13</f>
        <v/>
      </c>
      <c r="W15" s="12">
        <f>W10+W13</f>
        <v/>
      </c>
      <c r="X15" s="12">
        <f>X10+X13</f>
        <v/>
      </c>
      <c r="Y15" s="12">
        <f>Y10+Y13</f>
        <v/>
      </c>
      <c r="Z15" s="12">
        <f>Z10+Z13</f>
        <v/>
      </c>
      <c r="AA15" s="12">
        <f>AA10+AA13</f>
        <v/>
      </c>
      <c r="AB15" s="12">
        <f>AB10+AB13</f>
        <v/>
      </c>
      <c r="AC15" s="12">
        <f>AC10+AC13</f>
        <v/>
      </c>
      <c r="AD15" s="12">
        <f>AD10+AD13</f>
        <v/>
      </c>
      <c r="AE15" s="12">
        <f>AE10+AE13</f>
        <v/>
      </c>
      <c r="AF15" s="12">
        <f>AF10+AF13</f>
        <v/>
      </c>
      <c r="AG15" s="12">
        <f>AG10+AG13</f>
        <v/>
      </c>
      <c r="AH15" s="12">
        <f>AH10+AH13</f>
        <v/>
      </c>
      <c r="AI15" s="12">
        <f>AI10+AI13</f>
        <v/>
      </c>
      <c r="AJ15" s="12">
        <f>AJ10+AJ13</f>
        <v/>
      </c>
      <c r="AK15" s="12">
        <f>AK10+AK13</f>
        <v/>
      </c>
      <c r="AL15" s="12">
        <f>AL10+AL13</f>
        <v/>
      </c>
      <c r="AN15" s="12">
        <f>AN10+AN13</f>
        <v/>
      </c>
      <c r="AO15" s="12">
        <f>AO10+AO13</f>
        <v/>
      </c>
      <c r="AP15" s="12">
        <f>AP10+AP13</f>
        <v/>
      </c>
      <c r="AQ15" s="12">
        <f>AQ10+AQ13</f>
        <v/>
      </c>
      <c r="AR15" s="12">
        <f>AR10+AR13</f>
        <v/>
      </c>
      <c r="AS15" s="25">
        <f>AA15+AB15+AC15+AD15</f>
        <v/>
      </c>
      <c r="AT15" s="25">
        <f>AE15+AF15+AG15+AH15</f>
        <v/>
      </c>
      <c r="AU15" s="25">
        <f>AI15+AJ15+AK15+AL15</f>
        <v/>
      </c>
      <c r="AV15" s="12">
        <f>AV10+AV13</f>
        <v/>
      </c>
      <c r="AW15" s="12">
        <f>AW10+AW13</f>
        <v/>
      </c>
    </row>
    <row r="16">
      <c r="D16" s="3" t="inlineStr">
        <is>
          <t>Recon: Gross Margin</t>
        </is>
      </c>
      <c r="G16" s="26">
        <f>IF(_reported!G11="","",G15-_reported!G11)</f>
        <v/>
      </c>
      <c r="H16" s="26">
        <f>IF(_reported!H11="","",H15-_reported!H11)</f>
        <v/>
      </c>
      <c r="I16" s="26">
        <f>IF(_reported!I11="","",I15-_reported!I11)</f>
        <v/>
      </c>
      <c r="J16" s="26">
        <f>IF(_reported!J11="","",J15-_reported!J11)</f>
        <v/>
      </c>
      <c r="K16" s="26">
        <f>IF(_reported!K11="","",K15-_reported!K11)</f>
        <v/>
      </c>
      <c r="L16" s="26">
        <f>IF(_reported!L11="","",L15-_reported!L11)</f>
        <v/>
      </c>
      <c r="M16" s="26">
        <f>IF(_reported!M11="","",M15-_reported!M11)</f>
        <v/>
      </c>
      <c r="N16" s="26">
        <f>IF(_reported!N11="","",N15-_reported!N11)</f>
        <v/>
      </c>
      <c r="O16" s="26">
        <f>IF(_reported!O11="","",O15-_reported!O11)</f>
        <v/>
      </c>
      <c r="P16" s="26">
        <f>IF(_reported!P11="","",P15-_reported!P11)</f>
        <v/>
      </c>
      <c r="Q16" s="26">
        <f>IF(_reported!Q11="","",Q15-_reported!Q11)</f>
        <v/>
      </c>
      <c r="R16" s="26">
        <f>IF(_reported!R11="","",R15-_reported!R11)</f>
        <v/>
      </c>
      <c r="S16" s="26">
        <f>IF(_reported!S11="","",S15-_reported!S11)</f>
        <v/>
      </c>
      <c r="T16" s="26">
        <f>IF(_reported!T11="","",T15-_reported!T11)</f>
        <v/>
      </c>
      <c r="U16" s="26">
        <f>IF(_reported!U11="","",U15-_reported!U11)</f>
        <v/>
      </c>
      <c r="V16" s="26">
        <f>IF(_reported!V11="","",V15-_reported!V11)</f>
        <v/>
      </c>
      <c r="W16" s="26">
        <f>IF(_reported!W11="","",W15-_reported!W11)</f>
        <v/>
      </c>
      <c r="X16" s="26">
        <f>IF(_reported!X11="","",X15-_reported!X11)</f>
        <v/>
      </c>
      <c r="Y16" s="26">
        <f>IF(_reported!Y11="","",Y15-_reported!Y11)</f>
        <v/>
      </c>
      <c r="Z16" s="26">
        <f>IF(_reported!Z11="","",Z15-_reported!Z11)</f>
        <v/>
      </c>
      <c r="AA16" s="26">
        <f>IF(_reported!AA11="","",AA15-_reported!AA11)</f>
        <v/>
      </c>
      <c r="AB16" s="26">
        <f>IF(_reported!AB11="","",AB15-_reported!AB11)</f>
        <v/>
      </c>
      <c r="AC16" s="26">
        <f>IF(_reported!AC11="","",AC15-_reported!AC11)</f>
        <v/>
      </c>
      <c r="AN16" s="26">
        <f>IF(_reported!AN11="","",AN15-_reported!AN11)</f>
        <v/>
      </c>
      <c r="AO16" s="26">
        <f>IF(_reported!AO11="","",AO15-_reported!AO11)</f>
        <v/>
      </c>
      <c r="AP16" s="26">
        <f>IF(_reported!AP11="","",AP15-_reported!AP11)</f>
        <v/>
      </c>
      <c r="AQ16" s="26">
        <f>IF(_reported!AQ11="","",AQ15-_reported!AQ11)</f>
        <v/>
      </c>
      <c r="AR16" s="26">
        <f>IF(_reported!AR11="","",AR15-_reported!AR11)</f>
        <v/>
      </c>
    </row>
    <row r="17"/>
    <row r="18">
      <c r="C18" s="10" t="inlineStr">
        <is>
          <t>Less: Research and Development</t>
        </is>
      </c>
      <c r="G18" s="11" t="n">
        <v>-647</v>
      </c>
      <c r="H18" s="11" t="n">
        <v>-641</v>
      </c>
      <c r="I18" s="11" t="n">
        <v>-670</v>
      </c>
      <c r="J18" s="11" t="n">
        <v>-705</v>
      </c>
      <c r="K18" s="11" t="n">
        <v>-712</v>
      </c>
      <c r="L18" s="11" t="n">
        <v>-792</v>
      </c>
      <c r="M18" s="11" t="n">
        <v>-773</v>
      </c>
      <c r="N18" s="11" t="n">
        <v>-839</v>
      </c>
      <c r="O18" s="11" t="n">
        <v>-849</v>
      </c>
      <c r="P18" s="11" t="n">
        <v>-788</v>
      </c>
      <c r="Q18" s="11" t="n">
        <v>-758</v>
      </c>
      <c r="R18" s="11" t="n">
        <v>-719</v>
      </c>
      <c r="S18" s="11" t="n">
        <v>-845</v>
      </c>
      <c r="T18" s="11" t="n">
        <v>-832</v>
      </c>
      <c r="U18" s="11" t="n">
        <v>-850</v>
      </c>
      <c r="V18" s="11" t="n">
        <v>-903</v>
      </c>
      <c r="W18" s="11" t="n">
        <v>-888</v>
      </c>
      <c r="X18" s="11" t="n">
        <v>-898</v>
      </c>
      <c r="Y18" s="11" t="n">
        <v>-965</v>
      </c>
      <c r="Z18" s="11" t="n">
        <v>-1047</v>
      </c>
      <c r="AA18" s="11" t="n">
        <v>-1171</v>
      </c>
      <c r="AB18" s="11" t="n">
        <v>-1250</v>
      </c>
      <c r="AC18" s="11" t="n">
        <v>-1316</v>
      </c>
      <c r="AD18" s="27">
        <f>-AD10*AD46</f>
        <v/>
      </c>
      <c r="AE18" s="27">
        <f>-AE10*AE46</f>
        <v/>
      </c>
      <c r="AF18" s="27">
        <f>-AF10*AF46</f>
        <v/>
      </c>
      <c r="AG18" s="27">
        <f>-AG10*AG46</f>
        <v/>
      </c>
      <c r="AH18" s="27">
        <f>-AH10*AH46</f>
        <v/>
      </c>
      <c r="AI18" s="27">
        <f>-AI10*AI46</f>
        <v/>
      </c>
      <c r="AJ18" s="27">
        <f>-AJ10*AJ46</f>
        <v/>
      </c>
      <c r="AK18" s="27">
        <f>-AK10*AK46</f>
        <v/>
      </c>
      <c r="AL18" s="27">
        <f>-AL10*AL46</f>
        <v/>
      </c>
      <c r="AN18" s="11" t="n">
        <v>-2663</v>
      </c>
      <c r="AO18" s="11" t="n">
        <v>-3116</v>
      </c>
      <c r="AP18" s="11" t="n">
        <v>-3114</v>
      </c>
      <c r="AQ18" s="11" t="n">
        <v>-3430</v>
      </c>
      <c r="AR18" s="11" t="n">
        <v>-3798</v>
      </c>
      <c r="AS18" s="27">
        <f>AA18+AB18+AC18+AD18</f>
        <v/>
      </c>
      <c r="AT18" s="27">
        <f>AE18+AF18+AG18+AH18</f>
        <v/>
      </c>
      <c r="AU18" s="27">
        <f>AI18+AJ18+AK18+AL18</f>
        <v/>
      </c>
      <c r="AV18" s="27">
        <f>-AV10*AV46</f>
        <v/>
      </c>
      <c r="AW18" s="27">
        <f>-AW10*AW46</f>
        <v/>
      </c>
    </row>
    <row r="19">
      <c r="C19" s="10" t="inlineStr">
        <is>
          <t>Less: Selling, General, and Administrative</t>
        </is>
      </c>
      <c r="G19" s="14" t="n">
        <v>-214</v>
      </c>
      <c r="H19" s="14" t="n">
        <v>-214</v>
      </c>
      <c r="I19" s="14" t="n">
        <v>-230</v>
      </c>
      <c r="J19" s="14" t="n">
        <v>-236</v>
      </c>
      <c r="K19" s="14" t="n">
        <v>-259</v>
      </c>
      <c r="L19" s="14" t="n">
        <v>-263</v>
      </c>
      <c r="M19" s="14" t="n">
        <v>-264</v>
      </c>
      <c r="N19" s="14" t="n">
        <v>-280</v>
      </c>
      <c r="O19" s="14" t="n">
        <v>-251</v>
      </c>
      <c r="P19" s="14" t="n">
        <v>-231</v>
      </c>
      <c r="Q19" s="14" t="n">
        <v>-219</v>
      </c>
      <c r="R19" s="14" t="n">
        <v>-219</v>
      </c>
      <c r="S19" s="14" t="n">
        <v>-263</v>
      </c>
      <c r="T19" s="14" t="n">
        <v>-280</v>
      </c>
      <c r="U19" s="14" t="n">
        <v>-291</v>
      </c>
      <c r="V19" s="14" t="n">
        <v>-295</v>
      </c>
      <c r="W19" s="14" t="n">
        <v>-288</v>
      </c>
      <c r="X19" s="14" t="n">
        <v>-285</v>
      </c>
      <c r="Y19" s="14" t="n">
        <v>-318</v>
      </c>
      <c r="Z19" s="14" t="n">
        <v>-314</v>
      </c>
      <c r="AA19" s="14" t="n">
        <v>-337</v>
      </c>
      <c r="AB19" s="14" t="n">
        <v>-344</v>
      </c>
      <c r="AC19" s="14" t="n">
        <v>-407</v>
      </c>
      <c r="AD19" s="28">
        <f>-AD10*AD47</f>
        <v/>
      </c>
      <c r="AE19" s="28">
        <f>-AE10*AE47</f>
        <v/>
      </c>
      <c r="AF19" s="28">
        <f>-AF10*AF47</f>
        <v/>
      </c>
      <c r="AG19" s="28">
        <f>-AG10*AG47</f>
        <v/>
      </c>
      <c r="AH19" s="28">
        <f>-AH10*AH47</f>
        <v/>
      </c>
      <c r="AI19" s="28">
        <f>-AI10*AI47</f>
        <v/>
      </c>
      <c r="AJ19" s="28">
        <f>-AJ10*AJ47</f>
        <v/>
      </c>
      <c r="AK19" s="28">
        <f>-AK10*AK47</f>
        <v/>
      </c>
      <c r="AL19" s="28">
        <f>-AL10*AL47</f>
        <v/>
      </c>
      <c r="AN19" s="14" t="n">
        <v>-894</v>
      </c>
      <c r="AO19" s="14" t="n">
        <v>-1066</v>
      </c>
      <c r="AP19" s="14" t="n">
        <v>-920</v>
      </c>
      <c r="AQ19" s="14" t="n">
        <v>-1129</v>
      </c>
      <c r="AR19" s="14" t="n">
        <v>-1205</v>
      </c>
      <c r="AS19" s="28">
        <f>AA19+AB19+AC19+AD19</f>
        <v/>
      </c>
      <c r="AT19" s="28">
        <f>AE19+AF19+AG19+AH19</f>
        <v/>
      </c>
      <c r="AU19" s="28">
        <f>AI19+AJ19+AK19+AL19</f>
        <v/>
      </c>
      <c r="AV19" s="28">
        <f>-AV10*AV47</f>
        <v/>
      </c>
      <c r="AW19" s="28">
        <f>-AW10*AW47</f>
        <v/>
      </c>
    </row>
    <row r="20">
      <c r="C20" s="10" t="inlineStr">
        <is>
          <t>Less: Restructure and Asset Impairments</t>
        </is>
      </c>
      <c r="I20" s="11" t="n">
        <v>-453</v>
      </c>
      <c r="J20" s="11" t="n">
        <v>-22</v>
      </c>
      <c r="K20" s="11" t="n">
        <v>-38</v>
      </c>
      <c r="L20" s="11" t="n">
        <v>-5</v>
      </c>
      <c r="M20" s="11" t="n">
        <v>0</v>
      </c>
      <c r="N20" s="11" t="n">
        <v>-5</v>
      </c>
      <c r="O20" s="11" t="n">
        <v>-13</v>
      </c>
      <c r="P20" s="11" t="n">
        <v>-86</v>
      </c>
      <c r="Q20" s="11" t="n">
        <v>-68</v>
      </c>
      <c r="R20" s="11" t="n">
        <v>-4</v>
      </c>
      <c r="S20" s="11" t="n">
        <v>0</v>
      </c>
      <c r="T20" s="11" t="n">
        <v>0</v>
      </c>
      <c r="U20" s="11" t="n">
        <v>0</v>
      </c>
      <c r="V20" s="11" t="n">
        <v>-1</v>
      </c>
      <c r="Z20" s="11" t="n">
        <v>-39</v>
      </c>
      <c r="AD20" s="29" t="n">
        <v>0</v>
      </c>
      <c r="AE20" s="29" t="n">
        <v>0</v>
      </c>
      <c r="AF20" s="29" t="n">
        <v>0</v>
      </c>
      <c r="AG20" s="29" t="n">
        <v>0</v>
      </c>
      <c r="AH20" s="29" t="n">
        <v>0</v>
      </c>
      <c r="AI20" s="29" t="n">
        <v>0</v>
      </c>
      <c r="AJ20" s="29" t="n">
        <v>0</v>
      </c>
      <c r="AK20" s="29" t="n">
        <v>0</v>
      </c>
      <c r="AL20" s="29" t="n">
        <v>0</v>
      </c>
      <c r="AN20" s="11" t="n">
        <v>-488</v>
      </c>
      <c r="AO20" s="11" t="n">
        <v>-48</v>
      </c>
      <c r="AP20" s="11" t="n">
        <v>-171</v>
      </c>
      <c r="AQ20" s="11" t="n">
        <v>-1</v>
      </c>
      <c r="AR20" s="11" t="n">
        <v>-39</v>
      </c>
      <c r="AS20" s="27">
        <f>AA20+AB20+AC20+AD20</f>
        <v/>
      </c>
      <c r="AT20" s="27">
        <f>AE20+AF20+AG20+AH20</f>
        <v/>
      </c>
      <c r="AU20" s="27">
        <f>AI20+AJ20+AK20+AL20</f>
        <v/>
      </c>
      <c r="AV20" s="29" t="n">
        <v>0</v>
      </c>
      <c r="AW20" s="29" t="n">
        <v>0</v>
      </c>
    </row>
    <row r="21">
      <c r="C21" s="10" t="inlineStr">
        <is>
          <t>Less: Other Operating (Income) Expense, Net</t>
        </is>
      </c>
      <c r="G21" s="14" t="n">
        <v>-9</v>
      </c>
      <c r="H21" s="14" t="n">
        <v>-131</v>
      </c>
      <c r="I21" s="14" t="n">
        <v>26</v>
      </c>
      <c r="J21" s="14" t="n">
        <v>6</v>
      </c>
      <c r="K21" s="14" t="n">
        <v>75</v>
      </c>
      <c r="L21" s="14" t="n">
        <v>-70</v>
      </c>
      <c r="M21" s="14" t="n">
        <v>6</v>
      </c>
      <c r="N21" s="14" t="n">
        <v>23</v>
      </c>
      <c r="O21" s="14" t="n">
        <v>11</v>
      </c>
      <c r="P21" s="14" t="n">
        <v>8</v>
      </c>
      <c r="Q21" s="14" t="n">
        <v>-48</v>
      </c>
      <c r="R21" s="14" t="n">
        <v>-95</v>
      </c>
      <c r="S21" s="14" t="n">
        <v>15</v>
      </c>
      <c r="T21" s="14" t="n">
        <v>224</v>
      </c>
      <c r="U21" s="14" t="n">
        <v>28</v>
      </c>
      <c r="V21" s="14" t="n">
        <v>-16</v>
      </c>
      <c r="W21" s="14" t="n">
        <v>2</v>
      </c>
      <c r="X21" s="14" t="n">
        <v>-7</v>
      </c>
      <c r="Y21" s="14" t="n">
        <v>-56</v>
      </c>
      <c r="Z21" s="14" t="n">
        <v>0</v>
      </c>
      <c r="AA21" s="14" t="n">
        <v>-2</v>
      </c>
      <c r="AB21" s="14" t="n">
        <v>-26</v>
      </c>
      <c r="AC21" s="14" t="n">
        <v>-15</v>
      </c>
      <c r="AD21" s="28">
        <f>-AD10*AD48</f>
        <v/>
      </c>
      <c r="AE21" s="28">
        <f>-AE10*AE48</f>
        <v/>
      </c>
      <c r="AF21" s="28">
        <f>-AF10*AF48</f>
        <v/>
      </c>
      <c r="AG21" s="28">
        <f>-AG10*AG48</f>
        <v/>
      </c>
      <c r="AH21" s="28">
        <f>-AH10*AH48</f>
        <v/>
      </c>
      <c r="AI21" s="28">
        <f>-AI10*AI48</f>
        <v/>
      </c>
      <c r="AJ21" s="28">
        <f>-AJ10*AJ48</f>
        <v/>
      </c>
      <c r="AK21" s="28">
        <f>-AK10*AK48</f>
        <v/>
      </c>
      <c r="AL21" s="28">
        <f>-AL10*AL48</f>
        <v/>
      </c>
      <c r="AN21" s="14" t="n">
        <v>-95</v>
      </c>
      <c r="AO21" s="14" t="n">
        <v>34</v>
      </c>
      <c r="AP21" s="14" t="n">
        <v>-124</v>
      </c>
      <c r="AQ21" s="14" t="n">
        <v>251</v>
      </c>
      <c r="AR21" s="14" t="n">
        <v>-61</v>
      </c>
      <c r="AS21" s="28">
        <f>AA21+AB21+AC21+AD21</f>
        <v/>
      </c>
      <c r="AT21" s="28">
        <f>AE21+AF21+AG21+AH21</f>
        <v/>
      </c>
      <c r="AU21" s="28">
        <f>AI21+AJ21+AK21+AL21</f>
        <v/>
      </c>
      <c r="AV21" s="28">
        <f>-AV10*AV48</f>
        <v/>
      </c>
      <c r="AW21" s="28">
        <f>-AW10*AW48</f>
        <v/>
      </c>
    </row>
    <row r="22">
      <c r="B22" s="6" t="inlineStr">
        <is>
          <t>Operating Income (Loss)</t>
        </is>
      </c>
      <c r="G22" s="12">
        <f>G15+G18+G19+G20+G21</f>
        <v/>
      </c>
      <c r="H22" s="12">
        <f>H15+H18+H19+H20+H21</f>
        <v/>
      </c>
      <c r="I22" s="12">
        <f>I15+I18+I19+I20+I21</f>
        <v/>
      </c>
      <c r="J22" s="12">
        <f>J15+J18+J19+J20+J21</f>
        <v/>
      </c>
      <c r="K22" s="12">
        <f>K15+K18+K19+K20+K21</f>
        <v/>
      </c>
      <c r="L22" s="12">
        <f>L15+L18+L19+L20+L21</f>
        <v/>
      </c>
      <c r="M22" s="12">
        <f>M15+M18+M19+M20+M21</f>
        <v/>
      </c>
      <c r="N22" s="12">
        <f>N15+N18+N19+N20+N21</f>
        <v/>
      </c>
      <c r="O22" s="12">
        <f>O15+O18+O19+O20+O21</f>
        <v/>
      </c>
      <c r="P22" s="12">
        <f>P15+P18+P19+P20+P21</f>
        <v/>
      </c>
      <c r="Q22" s="12">
        <f>Q15+Q18+Q19+Q20+Q21</f>
        <v/>
      </c>
      <c r="R22" s="12">
        <f>R15+R18+R19+R20+R21</f>
        <v/>
      </c>
      <c r="S22" s="12">
        <f>S15+S18+S19+S20+S21</f>
        <v/>
      </c>
      <c r="T22" s="12">
        <f>T15+T18+T19+T20+T21</f>
        <v/>
      </c>
      <c r="U22" s="12">
        <f>U15+U18+U19+U20+U21</f>
        <v/>
      </c>
      <c r="V22" s="12">
        <f>V15+V18+V19+V20+V21</f>
        <v/>
      </c>
      <c r="W22" s="12">
        <f>W15+W18+W19+W20+W21</f>
        <v/>
      </c>
      <c r="X22" s="12">
        <f>X15+X18+X19+X20+X21</f>
        <v/>
      </c>
      <c r="Y22" s="12">
        <f>Y15+Y18+Y19+Y20+Y21</f>
        <v/>
      </c>
      <c r="Z22" s="12">
        <f>Z15+Z18+Z19+Z20+Z21</f>
        <v/>
      </c>
      <c r="AA22" s="12">
        <f>AA15+AA18+AA19+AA20+AA21</f>
        <v/>
      </c>
      <c r="AB22" s="12">
        <f>AB15+AB18+AB19+AB20+AB21</f>
        <v/>
      </c>
      <c r="AC22" s="12">
        <f>AC15+AC18+AC19+AC20+AC21</f>
        <v/>
      </c>
      <c r="AD22" s="12">
        <f>AD15+AD18+AD19+AD20+AD21</f>
        <v/>
      </c>
      <c r="AE22" s="12">
        <f>AE15+AE18+AE19+AE20+AE21</f>
        <v/>
      </c>
      <c r="AF22" s="12">
        <f>AF15+AF18+AF19+AF20+AF21</f>
        <v/>
      </c>
      <c r="AG22" s="12">
        <f>AG15+AG18+AG19+AG20+AG21</f>
        <v/>
      </c>
      <c r="AH22" s="12">
        <f>AH15+AH18+AH19+AH20+AH21</f>
        <v/>
      </c>
      <c r="AI22" s="12">
        <f>AI15+AI18+AI19+AI20+AI21</f>
        <v/>
      </c>
      <c r="AJ22" s="12">
        <f>AJ15+AJ18+AJ19+AJ20+AJ21</f>
        <v/>
      </c>
      <c r="AK22" s="12">
        <f>AK15+AK18+AK19+AK20+AK21</f>
        <v/>
      </c>
      <c r="AL22" s="12">
        <f>AL15+AL18+AL19+AL20+AL21</f>
        <v/>
      </c>
      <c r="AN22" s="12">
        <f>AN15+AN18+AN19+AN20+AN21</f>
        <v/>
      </c>
      <c r="AO22" s="12">
        <f>AO15+AO18+AO19+AO20+AO21</f>
        <v/>
      </c>
      <c r="AP22" s="12">
        <f>AP15+AP18+AP19+AP20+AP21</f>
        <v/>
      </c>
      <c r="AQ22" s="12">
        <f>AQ15+AQ18+AQ19+AQ20+AQ21</f>
        <v/>
      </c>
      <c r="AR22" s="12">
        <f>AR15+AR18+AR19+AR20+AR21</f>
        <v/>
      </c>
      <c r="AS22" s="25">
        <f>AA22+AB22+AC22+AD22</f>
        <v/>
      </c>
      <c r="AT22" s="25">
        <f>AE22+AF22+AG22+AH22</f>
        <v/>
      </c>
      <c r="AU22" s="25">
        <f>AI22+AJ22+AK22+AL22</f>
        <v/>
      </c>
      <c r="AV22" s="12">
        <f>AV15+AV18+AV19+AV20+AV21</f>
        <v/>
      </c>
      <c r="AW22" s="12">
        <f>AW15+AW18+AW19+AW20+AW21</f>
        <v/>
      </c>
    </row>
    <row r="23">
      <c r="D23" s="3" t="inlineStr">
        <is>
          <t>Recon: Operating Income</t>
        </is>
      </c>
      <c r="G23" s="26">
        <f>IF(_reported!G12="","",G22-_reported!G12)</f>
        <v/>
      </c>
      <c r="H23" s="26">
        <f>IF(_reported!H12="","",H22-_reported!H12)</f>
        <v/>
      </c>
      <c r="I23" s="26">
        <f>IF(_reported!I12="","",I22-_reported!I12)</f>
        <v/>
      </c>
      <c r="J23" s="26">
        <f>IF(_reported!J12="","",J22-_reported!J12)</f>
        <v/>
      </c>
      <c r="K23" s="26">
        <f>IF(_reported!K12="","",K22-_reported!K12)</f>
        <v/>
      </c>
      <c r="L23" s="26">
        <f>IF(_reported!L12="","",L22-_reported!L12)</f>
        <v/>
      </c>
      <c r="M23" s="26">
        <f>IF(_reported!M12="","",M22-_reported!M12)</f>
        <v/>
      </c>
      <c r="N23" s="26">
        <f>IF(_reported!N12="","",N22-_reported!N12)</f>
        <v/>
      </c>
      <c r="O23" s="26">
        <f>IF(_reported!O12="","",O22-_reported!O12)</f>
        <v/>
      </c>
      <c r="P23" s="26">
        <f>IF(_reported!P12="","",P22-_reported!P12)</f>
        <v/>
      </c>
      <c r="Q23" s="26">
        <f>IF(_reported!Q12="","",Q22-_reported!Q12)</f>
        <v/>
      </c>
      <c r="R23" s="26">
        <f>IF(_reported!R12="","",R22-_reported!R12)</f>
        <v/>
      </c>
      <c r="S23" s="26">
        <f>IF(_reported!S12="","",S22-_reported!S12)</f>
        <v/>
      </c>
      <c r="T23" s="26">
        <f>IF(_reported!T12="","",T22-_reported!T12)</f>
        <v/>
      </c>
      <c r="U23" s="26">
        <f>IF(_reported!U12="","",U22-_reported!U12)</f>
        <v/>
      </c>
      <c r="V23" s="26">
        <f>IF(_reported!V12="","",V22-_reported!V12)</f>
        <v/>
      </c>
      <c r="W23" s="26">
        <f>IF(_reported!W12="","",W22-_reported!W12)</f>
        <v/>
      </c>
      <c r="X23" s="26">
        <f>IF(_reported!X12="","",X22-_reported!X12)</f>
        <v/>
      </c>
      <c r="Y23" s="26">
        <f>IF(_reported!Y12="","",Y22-_reported!Y12)</f>
        <v/>
      </c>
      <c r="Z23" s="26">
        <f>IF(_reported!Z12="","",Z22-_reported!Z12)</f>
        <v/>
      </c>
      <c r="AA23" s="26">
        <f>IF(_reported!AA12="","",AA22-_reported!AA12)</f>
        <v/>
      </c>
      <c r="AB23" s="26">
        <f>IF(_reported!AB12="","",AB22-_reported!AB12)</f>
        <v/>
      </c>
      <c r="AC23" s="26">
        <f>IF(_reported!AC12="","",AC22-_reported!AC12)</f>
        <v/>
      </c>
      <c r="AN23" s="26">
        <f>IF(_reported!AN12="","",AN22-_reported!AN12)</f>
        <v/>
      </c>
      <c r="AO23" s="26">
        <f>IF(_reported!AO12="","",AO22-_reported!AO12)</f>
        <v/>
      </c>
      <c r="AP23" s="26">
        <f>IF(_reported!AP12="","",AP22-_reported!AP12)</f>
        <v/>
      </c>
      <c r="AQ23" s="26">
        <f>IF(_reported!AQ12="","",AQ22-_reported!AQ12)</f>
        <v/>
      </c>
      <c r="AR23" s="26">
        <f>IF(_reported!AR12="","",AR22-_reported!AR12)</f>
        <v/>
      </c>
    </row>
    <row r="24"/>
    <row r="25">
      <c r="C25" s="10" t="inlineStr">
        <is>
          <t>Interest Income</t>
        </is>
      </c>
      <c r="G25" s="11" t="n">
        <v>10</v>
      </c>
      <c r="H25" s="11" t="n">
        <v>10</v>
      </c>
      <c r="I25" s="11" t="n">
        <v>8</v>
      </c>
      <c r="J25" s="11" t="n">
        <v>9</v>
      </c>
      <c r="K25" s="11" t="n">
        <v>10</v>
      </c>
      <c r="L25" s="11" t="n">
        <v>12</v>
      </c>
      <c r="M25" s="11" t="n">
        <v>20</v>
      </c>
      <c r="N25" s="11" t="n">
        <v>54</v>
      </c>
      <c r="O25" s="11" t="n">
        <v>88</v>
      </c>
      <c r="P25" s="11" t="n">
        <v>119</v>
      </c>
      <c r="Q25" s="11" t="n">
        <v>127</v>
      </c>
      <c r="R25" s="11" t="n">
        <v>134</v>
      </c>
      <c r="S25" s="11" t="n">
        <v>132</v>
      </c>
      <c r="T25" s="11" t="n">
        <v>130</v>
      </c>
      <c r="U25" s="11" t="n">
        <v>136</v>
      </c>
      <c r="V25" s="11" t="n">
        <v>131</v>
      </c>
      <c r="W25" s="11" t="n">
        <v>107</v>
      </c>
      <c r="X25" s="11" t="n">
        <v>108</v>
      </c>
      <c r="Y25" s="11" t="n">
        <v>135</v>
      </c>
      <c r="Z25" s="11" t="n">
        <v>146</v>
      </c>
      <c r="AA25" s="11" t="n">
        <v>139</v>
      </c>
      <c r="AB25" s="11" t="n">
        <v>155</v>
      </c>
      <c r="AC25" s="11" t="n">
        <v>215</v>
      </c>
      <c r="AD25" s="27">
        <f>AD10*AD49</f>
        <v/>
      </c>
      <c r="AE25" s="27">
        <f>AE10*AE49</f>
        <v/>
      </c>
      <c r="AF25" s="27">
        <f>AF10*AF49</f>
        <v/>
      </c>
      <c r="AG25" s="27">
        <f>AG10*AG49</f>
        <v/>
      </c>
      <c r="AH25" s="27">
        <f>AH10*AH49</f>
        <v/>
      </c>
      <c r="AI25" s="27">
        <f>AI10*AI49</f>
        <v/>
      </c>
      <c r="AJ25" s="27">
        <f>AJ10*AJ49</f>
        <v/>
      </c>
      <c r="AK25" s="27">
        <f>AK10*AK49</f>
        <v/>
      </c>
      <c r="AL25" s="27">
        <f>AL10*AL49</f>
        <v/>
      </c>
      <c r="AN25" s="11" t="n">
        <v>37</v>
      </c>
      <c r="AO25" s="11" t="n">
        <v>96</v>
      </c>
      <c r="AP25" s="11" t="n">
        <v>468</v>
      </c>
      <c r="AQ25" s="11" t="n">
        <v>529</v>
      </c>
      <c r="AR25" s="11" t="n">
        <v>496</v>
      </c>
      <c r="AS25" s="27">
        <f>AA25+AB25+AC25+AD25</f>
        <v/>
      </c>
      <c r="AT25" s="27">
        <f>AE25+AF25+AG25+AH25</f>
        <v/>
      </c>
      <c r="AU25" s="27">
        <f>AI25+AJ25+AK25+AL25</f>
        <v/>
      </c>
      <c r="AV25" s="27">
        <f>AV10*AV49</f>
        <v/>
      </c>
      <c r="AW25" s="27">
        <f>AW10*AW49</f>
        <v/>
      </c>
    </row>
    <row r="26">
      <c r="C26" s="10" t="inlineStr">
        <is>
          <t>Interest Expense</t>
        </is>
      </c>
      <c r="G26" s="14" t="n">
        <v>-48</v>
      </c>
      <c r="H26" s="14" t="n">
        <v>-42</v>
      </c>
      <c r="I26" s="14" t="n">
        <v>-46</v>
      </c>
      <c r="J26" s="14" t="n">
        <v>-47</v>
      </c>
      <c r="K26" s="14" t="n">
        <v>-45</v>
      </c>
      <c r="L26" s="14" t="n">
        <v>-55</v>
      </c>
      <c r="M26" s="14" t="n">
        <v>-44</v>
      </c>
      <c r="N26" s="14" t="n">
        <v>-45</v>
      </c>
      <c r="O26" s="14" t="n">
        <v>-51</v>
      </c>
      <c r="P26" s="14" t="n">
        <v>-89</v>
      </c>
      <c r="Q26" s="14" t="n">
        <v>-119</v>
      </c>
      <c r="R26" s="14" t="n">
        <v>-129</v>
      </c>
      <c r="S26" s="14" t="n">
        <v>-132</v>
      </c>
      <c r="T26" s="14" t="n">
        <v>-144</v>
      </c>
      <c r="U26" s="14" t="n">
        <v>-150</v>
      </c>
      <c r="V26" s="14" t="n">
        <v>-136</v>
      </c>
      <c r="W26" s="14" t="n">
        <v>-118</v>
      </c>
      <c r="X26" s="14" t="n">
        <v>-112</v>
      </c>
      <c r="Y26" s="14" t="n">
        <v>-123</v>
      </c>
      <c r="Z26" s="14" t="n">
        <v>-124</v>
      </c>
      <c r="AA26" s="14" t="n">
        <v>-74</v>
      </c>
      <c r="AB26" s="14" t="n">
        <v>-32</v>
      </c>
      <c r="AC26" s="14" t="n">
        <v>0</v>
      </c>
      <c r="AD26" s="28">
        <f>AD10*AD50</f>
        <v/>
      </c>
      <c r="AE26" s="28">
        <f>AE10*AE50</f>
        <v/>
      </c>
      <c r="AF26" s="28">
        <f>AF10*AF50</f>
        <v/>
      </c>
      <c r="AG26" s="28">
        <f>AG10*AG50</f>
        <v/>
      </c>
      <c r="AH26" s="28">
        <f>AH10*AH50</f>
        <v/>
      </c>
      <c r="AI26" s="28">
        <f>AI10*AI50</f>
        <v/>
      </c>
      <c r="AJ26" s="28">
        <f>AJ10*AJ50</f>
        <v/>
      </c>
      <c r="AK26" s="28">
        <f>AK10*AK50</f>
        <v/>
      </c>
      <c r="AL26" s="28">
        <f>AL10*AL50</f>
        <v/>
      </c>
      <c r="AN26" s="14" t="n">
        <v>-183</v>
      </c>
      <c r="AO26" s="14" t="n">
        <v>-189</v>
      </c>
      <c r="AP26" s="14" t="n">
        <v>-388</v>
      </c>
      <c r="AQ26" s="14" t="n">
        <v>-562</v>
      </c>
      <c r="AR26" s="14" t="n">
        <v>-477</v>
      </c>
      <c r="AS26" s="28">
        <f>AA26+AB26+AC26+AD26</f>
        <v/>
      </c>
      <c r="AT26" s="28">
        <f>AE26+AF26+AG26+AH26</f>
        <v/>
      </c>
      <c r="AU26" s="28">
        <f>AI26+AJ26+AK26+AL26</f>
        <v/>
      </c>
      <c r="AV26" s="28">
        <f>AV10*AV50</f>
        <v/>
      </c>
      <c r="AW26" s="28">
        <f>AW10*AW50</f>
        <v/>
      </c>
    </row>
    <row r="27">
      <c r="C27" s="10" t="inlineStr">
        <is>
          <t>Other Non-Operating Income (Expense), Net</t>
        </is>
      </c>
      <c r="G27" s="14" t="n">
        <v>13</v>
      </c>
      <c r="H27" s="14" t="n">
        <v>4</v>
      </c>
      <c r="I27" s="14" t="n">
        <v>45</v>
      </c>
      <c r="J27" s="14" t="n">
        <v>19</v>
      </c>
      <c r="K27" s="14" t="n">
        <v>-75</v>
      </c>
      <c r="L27" s="14" t="n">
        <v>6</v>
      </c>
      <c r="M27" s="14" t="n">
        <v>8</v>
      </c>
      <c r="N27" s="14" t="n">
        <v>23</v>
      </c>
      <c r="O27" s="14" t="n">
        <v>-4</v>
      </c>
      <c r="P27" s="14" t="n">
        <v>2</v>
      </c>
      <c r="Q27" s="14" t="n">
        <v>0</v>
      </c>
      <c r="R27" s="14" t="n">
        <v>9</v>
      </c>
      <c r="S27" s="14" t="n">
        <v>-27</v>
      </c>
      <c r="T27" s="14" t="n">
        <v>-7</v>
      </c>
      <c r="U27" s="14" t="n">
        <v>10</v>
      </c>
      <c r="V27" s="14" t="n">
        <v>-7</v>
      </c>
      <c r="W27" s="14" t="n">
        <v>-11</v>
      </c>
      <c r="X27" s="14" t="n">
        <v>-11</v>
      </c>
      <c r="Y27" s="14" t="n">
        <v>-68</v>
      </c>
      <c r="Z27" s="14" t="n">
        <v>-45</v>
      </c>
      <c r="AA27" s="14" t="n">
        <v>-140</v>
      </c>
      <c r="AB27" s="14" t="n">
        <v>-98</v>
      </c>
      <c r="AC27" s="14" t="n">
        <v>-321</v>
      </c>
      <c r="AD27" s="28">
        <f>AD10*AD51</f>
        <v/>
      </c>
      <c r="AE27" s="28">
        <f>AE10*AE51</f>
        <v/>
      </c>
      <c r="AF27" s="28">
        <f>AF10*AF51</f>
        <v/>
      </c>
      <c r="AG27" s="28">
        <f>AG10*AG51</f>
        <v/>
      </c>
      <c r="AH27" s="28">
        <f>AH10*AH51</f>
        <v/>
      </c>
      <c r="AI27" s="28">
        <f>AI10*AI51</f>
        <v/>
      </c>
      <c r="AJ27" s="28">
        <f>AJ10*AJ51</f>
        <v/>
      </c>
      <c r="AK27" s="28">
        <f>AK10*AK51</f>
        <v/>
      </c>
      <c r="AL27" s="28">
        <f>AL10*AL51</f>
        <v/>
      </c>
      <c r="AN27" s="14" t="n">
        <v>81</v>
      </c>
      <c r="AO27" s="14" t="n">
        <v>-38</v>
      </c>
      <c r="AP27" s="14" t="n">
        <v>7</v>
      </c>
      <c r="AQ27" s="14" t="n">
        <v>-31</v>
      </c>
      <c r="AR27" s="14" t="n">
        <v>-135</v>
      </c>
      <c r="AS27" s="28">
        <f>AA27+AB27+AC27+AD27</f>
        <v/>
      </c>
      <c r="AT27" s="28">
        <f>AE27+AF27+AG27+AH27</f>
        <v/>
      </c>
      <c r="AU27" s="28">
        <f>AI27+AJ27+AK27+AL27</f>
        <v/>
      </c>
      <c r="AV27" s="28">
        <f>AV10*AV51</f>
        <v/>
      </c>
      <c r="AW27" s="28">
        <f>AW10*AW51</f>
        <v/>
      </c>
    </row>
    <row r="28">
      <c r="B28" s="6" t="inlineStr">
        <is>
          <t>Pretax Income (Loss)</t>
        </is>
      </c>
      <c r="G28" s="12">
        <f>G22+G25+G26+G27</f>
        <v/>
      </c>
      <c r="H28" s="12">
        <f>H22+H25+H26+H27</f>
        <v/>
      </c>
      <c r="I28" s="12">
        <f>I22+I25+I26+I27</f>
        <v/>
      </c>
      <c r="J28" s="12">
        <f>J22+J25+J26+J27</f>
        <v/>
      </c>
      <c r="K28" s="12">
        <f>K22+K25+K26+K27</f>
        <v/>
      </c>
      <c r="L28" s="12">
        <f>L22+L25+L26+L27</f>
        <v/>
      </c>
      <c r="M28" s="12">
        <f>M22+M25+M26+M27</f>
        <v/>
      </c>
      <c r="N28" s="12">
        <f>N22+N25+N26+N27</f>
        <v/>
      </c>
      <c r="O28" s="12">
        <f>O22+O25+O26+O27</f>
        <v/>
      </c>
      <c r="P28" s="12">
        <f>P22+P25+P26+P27</f>
        <v/>
      </c>
      <c r="Q28" s="12">
        <f>Q22+Q25+Q26+Q27</f>
        <v/>
      </c>
      <c r="R28" s="12">
        <f>R22+R25+R26+R27</f>
        <v/>
      </c>
      <c r="S28" s="12">
        <f>S22+S25+S26+S27</f>
        <v/>
      </c>
      <c r="T28" s="12">
        <f>T22+T25+T26+T27</f>
        <v/>
      </c>
      <c r="U28" s="12">
        <f>U22+U25+U26+U27</f>
        <v/>
      </c>
      <c r="V28" s="12">
        <f>V22+V25+V26+V27</f>
        <v/>
      </c>
      <c r="W28" s="12">
        <f>W22+W25+W26+W27</f>
        <v/>
      </c>
      <c r="X28" s="12">
        <f>X22+X25+X26+X27</f>
        <v/>
      </c>
      <c r="Y28" s="12">
        <f>Y22+Y25+Y26+Y27</f>
        <v/>
      </c>
      <c r="Z28" s="12">
        <f>Z22+Z25+Z26+Z27</f>
        <v/>
      </c>
      <c r="AA28" s="12">
        <f>AA22+AA25+AA26+AA27</f>
        <v/>
      </c>
      <c r="AB28" s="12">
        <f>AB22+AB25+AB26+AB27</f>
        <v/>
      </c>
      <c r="AC28" s="12">
        <f>AC22+AC25+AC26+AC27</f>
        <v/>
      </c>
      <c r="AD28" s="12">
        <f>AD22+AD25+AD26+AD27</f>
        <v/>
      </c>
      <c r="AE28" s="12">
        <f>AE22+AE25+AE26+AE27</f>
        <v/>
      </c>
      <c r="AF28" s="12">
        <f>AF22+AF25+AF26+AF27</f>
        <v/>
      </c>
      <c r="AG28" s="12">
        <f>AG22+AG25+AG26+AG27</f>
        <v/>
      </c>
      <c r="AH28" s="12">
        <f>AH22+AH25+AH26+AH27</f>
        <v/>
      </c>
      <c r="AI28" s="12">
        <f>AI22+AI25+AI26+AI27</f>
        <v/>
      </c>
      <c r="AJ28" s="12">
        <f>AJ22+AJ25+AJ26+AJ27</f>
        <v/>
      </c>
      <c r="AK28" s="12">
        <f>AK22+AK25+AK26+AK27</f>
        <v/>
      </c>
      <c r="AL28" s="12">
        <f>AL22+AL25+AL26+AL27</f>
        <v/>
      </c>
      <c r="AN28" s="12">
        <f>AN22+AN25+AN26+AN27</f>
        <v/>
      </c>
      <c r="AO28" s="12">
        <f>AO22+AO25+AO26+AO27</f>
        <v/>
      </c>
      <c r="AP28" s="12">
        <f>AP22+AP25+AP26+AP27</f>
        <v/>
      </c>
      <c r="AQ28" s="12">
        <f>AQ22+AQ25+AQ26+AQ27</f>
        <v/>
      </c>
      <c r="AR28" s="12">
        <f>AR22+AR25+AR26+AR27</f>
        <v/>
      </c>
      <c r="AS28" s="25">
        <f>AA28+AB28+AC28+AD28</f>
        <v/>
      </c>
      <c r="AT28" s="25">
        <f>AE28+AF28+AG28+AH28</f>
        <v/>
      </c>
      <c r="AU28" s="25">
        <f>AI28+AJ28+AK28+AL28</f>
        <v/>
      </c>
      <c r="AV28" s="12">
        <f>AV22+AV25+AV26+AV27</f>
        <v/>
      </c>
      <c r="AW28" s="12">
        <f>AW22+AW25+AW26+AW27</f>
        <v/>
      </c>
    </row>
    <row r="29">
      <c r="D29" s="3" t="inlineStr">
        <is>
          <t>Recon: Pretax</t>
        </is>
      </c>
      <c r="G29" s="26">
        <f>IF(_reported!G13="","",G28-_reported!G13)</f>
        <v/>
      </c>
      <c r="H29" s="26">
        <f>IF(_reported!H13="","",H28-_reported!H13)</f>
        <v/>
      </c>
      <c r="I29" s="26">
        <f>IF(_reported!I13="","",I28-_reported!I13)</f>
        <v/>
      </c>
      <c r="J29" s="26">
        <f>IF(_reported!J13="","",J28-_reported!J13)</f>
        <v/>
      </c>
      <c r="K29" s="26">
        <f>IF(_reported!K13="","",K28-_reported!K13)</f>
        <v/>
      </c>
      <c r="L29" s="26">
        <f>IF(_reported!L13="","",L28-_reported!L13)</f>
        <v/>
      </c>
      <c r="M29" s="26">
        <f>IF(_reported!M13="","",M28-_reported!M13)</f>
        <v/>
      </c>
      <c r="N29" s="26">
        <f>IF(_reported!N13="","",N28-_reported!N13)</f>
        <v/>
      </c>
      <c r="O29" s="26">
        <f>IF(_reported!O13="","",O28-_reported!O13)</f>
        <v/>
      </c>
      <c r="P29" s="26">
        <f>IF(_reported!P13="","",P28-_reported!P13)</f>
        <v/>
      </c>
      <c r="Q29" s="26">
        <f>IF(_reported!Q13="","",Q28-_reported!Q13)</f>
        <v/>
      </c>
      <c r="R29" s="26">
        <f>IF(_reported!R13="","",R28-_reported!R13)</f>
        <v/>
      </c>
      <c r="S29" s="26">
        <f>IF(_reported!S13="","",S28-_reported!S13)</f>
        <v/>
      </c>
      <c r="T29" s="26">
        <f>IF(_reported!T13="","",T28-_reported!T13)</f>
        <v/>
      </c>
      <c r="U29" s="26">
        <f>IF(_reported!U13="","",U28-_reported!U13)</f>
        <v/>
      </c>
      <c r="V29" s="26">
        <f>IF(_reported!V13="","",V28-_reported!V13)</f>
        <v/>
      </c>
      <c r="W29" s="26">
        <f>IF(_reported!W13="","",W28-_reported!W13)</f>
        <v/>
      </c>
      <c r="X29" s="26">
        <f>IF(_reported!X13="","",X28-_reported!X13)</f>
        <v/>
      </c>
      <c r="Y29" s="26">
        <f>IF(_reported!Y13="","",Y28-_reported!Y13)</f>
        <v/>
      </c>
      <c r="Z29" s="26">
        <f>IF(_reported!Z13="","",Z28-_reported!Z13)</f>
        <v/>
      </c>
      <c r="AA29" s="26">
        <f>IF(_reported!AA13="","",AA28-_reported!AA13)</f>
        <v/>
      </c>
      <c r="AB29" s="26">
        <f>IF(_reported!AB13="","",AB28-_reported!AB13)</f>
        <v/>
      </c>
      <c r="AC29" s="26">
        <f>IF(_reported!AC13="","",AC28-_reported!AC13)</f>
        <v/>
      </c>
      <c r="AN29" s="26">
        <f>IF(_reported!AN13="","",AN28-_reported!AN13)</f>
        <v/>
      </c>
      <c r="AO29" s="26">
        <f>IF(_reported!AO13="","",AO28-_reported!AO13)</f>
        <v/>
      </c>
      <c r="AP29" s="26">
        <f>IF(_reported!AP13="","",AP28-_reported!AP13)</f>
        <v/>
      </c>
      <c r="AQ29" s="26">
        <f>IF(_reported!AQ13="","",AQ28-_reported!AQ13)</f>
        <v/>
      </c>
      <c r="AR29" s="26">
        <f>IF(_reported!AR13="","",AR28-_reported!AR13)</f>
        <v/>
      </c>
    </row>
    <row r="30"/>
    <row r="31">
      <c r="C31" s="10" t="inlineStr">
        <is>
          <t>Less: Income Tax (Provision) / Benefit</t>
        </is>
      </c>
      <c r="G31" s="11" t="n">
        <v>-51</v>
      </c>
      <c r="H31" s="11" t="n">
        <v>-48</v>
      </c>
      <c r="I31" s="11" t="n">
        <v>-65</v>
      </c>
      <c r="J31" s="11" t="n">
        <v>-230</v>
      </c>
      <c r="K31" s="11" t="n">
        <v>-219</v>
      </c>
      <c r="L31" s="11" t="n">
        <v>-255</v>
      </c>
      <c r="M31" s="11" t="n">
        <v>-358</v>
      </c>
      <c r="N31" s="11" t="n">
        <v>-56</v>
      </c>
      <c r="O31" s="11" t="n">
        <v>-8</v>
      </c>
      <c r="P31" s="11" t="n">
        <v>-54</v>
      </c>
      <c r="Q31" s="11" t="n">
        <v>-139</v>
      </c>
      <c r="R31" s="11" t="n">
        <v>24</v>
      </c>
      <c r="S31" s="11" t="n">
        <v>-73</v>
      </c>
      <c r="T31" s="11" t="n">
        <v>622</v>
      </c>
      <c r="U31" s="11" t="n">
        <v>-377</v>
      </c>
      <c r="V31" s="11" t="n">
        <v>-623</v>
      </c>
      <c r="W31" s="11" t="n">
        <v>-283</v>
      </c>
      <c r="X31" s="11" t="n">
        <v>-177</v>
      </c>
      <c r="Y31" s="11" t="n">
        <v>-235</v>
      </c>
      <c r="Z31" s="11" t="n">
        <v>-429</v>
      </c>
      <c r="AA31" s="11" t="n">
        <v>-829</v>
      </c>
      <c r="AB31" s="11" t="n">
        <v>-2371</v>
      </c>
      <c r="AC31" s="11" t="n">
        <v>-4978</v>
      </c>
      <c r="AD31" s="27">
        <f>-AD28*AD52</f>
        <v/>
      </c>
      <c r="AE31" s="27">
        <f>-AE28*AE52</f>
        <v/>
      </c>
      <c r="AF31" s="27">
        <f>-AF28*AF52</f>
        <v/>
      </c>
      <c r="AG31" s="27">
        <f>-AG28*AG52</f>
        <v/>
      </c>
      <c r="AH31" s="27">
        <f>-AH28*AH52</f>
        <v/>
      </c>
      <c r="AI31" s="27">
        <f>-AI28*AI52</f>
        <v/>
      </c>
      <c r="AJ31" s="27">
        <f>-AJ28*AJ52</f>
        <v/>
      </c>
      <c r="AK31" s="27">
        <f>-AK28*AK52</f>
        <v/>
      </c>
      <c r="AL31" s="27">
        <f>-AL28*AL52</f>
        <v/>
      </c>
      <c r="AN31" s="11" t="n">
        <v>-394</v>
      </c>
      <c r="AO31" s="11" t="n">
        <v>-888</v>
      </c>
      <c r="AP31" s="11" t="n">
        <v>-177</v>
      </c>
      <c r="AQ31" s="11" t="n">
        <v>-451</v>
      </c>
      <c r="AR31" s="11" t="n">
        <v>-1124</v>
      </c>
      <c r="AS31" s="27">
        <f>AA31+AB31+AC31+AD31</f>
        <v/>
      </c>
      <c r="AT31" s="27">
        <f>AE31+AF31+AG31+AH31</f>
        <v/>
      </c>
      <c r="AU31" s="27">
        <f>AI31+AJ31+AK31+AL31</f>
        <v/>
      </c>
      <c r="AV31" s="27">
        <f>-AV28*AV52</f>
        <v/>
      </c>
      <c r="AW31" s="27">
        <f>-AW28*AW52</f>
        <v/>
      </c>
    </row>
    <row r="32">
      <c r="C32" s="10" t="inlineStr">
        <is>
          <t>Equity in Net Income (Loss) of Equity Method Investees</t>
        </is>
      </c>
      <c r="G32" s="14" t="n">
        <v>13</v>
      </c>
      <c r="H32" s="14" t="n">
        <v>16</v>
      </c>
      <c r="I32" s="14" t="n">
        <v>-6</v>
      </c>
      <c r="J32" s="14" t="n">
        <v>14</v>
      </c>
      <c r="K32" s="14" t="n">
        <v>4</v>
      </c>
      <c r="L32" s="14" t="n">
        <v>9</v>
      </c>
      <c r="M32" s="14" t="n">
        <v>-4</v>
      </c>
      <c r="N32" s="14" t="n">
        <v>-5</v>
      </c>
      <c r="O32" s="14" t="n">
        <v>-11</v>
      </c>
      <c r="P32" s="14" t="n">
        <v>13</v>
      </c>
      <c r="Q32" s="14" t="n">
        <v>-4</v>
      </c>
      <c r="R32" s="14" t="n">
        <v>4</v>
      </c>
      <c r="S32" s="14" t="n">
        <v>-6</v>
      </c>
      <c r="T32" s="14" t="n">
        <v>1</v>
      </c>
      <c r="U32" s="14" t="n">
        <v>-6</v>
      </c>
      <c r="V32" s="14" t="n">
        <v>0</v>
      </c>
      <c r="W32" s="14" t="n">
        <v>1</v>
      </c>
      <c r="X32" s="14" t="n">
        <v>2</v>
      </c>
      <c r="Y32" s="14" t="n">
        <v>7</v>
      </c>
      <c r="Z32" s="14" t="n">
        <v>-1</v>
      </c>
      <c r="AA32" s="14" t="n">
        <v>8</v>
      </c>
      <c r="AB32" s="14" t="n">
        <v>-4</v>
      </c>
      <c r="AC32" s="14" t="n">
        <v>9</v>
      </c>
      <c r="AD32" s="30" t="n">
        <v>0</v>
      </c>
      <c r="AE32" s="30" t="n">
        <v>0</v>
      </c>
      <c r="AF32" s="30" t="n">
        <v>0</v>
      </c>
      <c r="AG32" s="30" t="n">
        <v>0</v>
      </c>
      <c r="AH32" s="30" t="n">
        <v>0</v>
      </c>
      <c r="AI32" s="30" t="n">
        <v>0</v>
      </c>
      <c r="AJ32" s="30" t="n">
        <v>0</v>
      </c>
      <c r="AK32" s="30" t="n">
        <v>0</v>
      </c>
      <c r="AL32" s="30" t="n">
        <v>0</v>
      </c>
      <c r="AN32" s="14" t="n">
        <v>37</v>
      </c>
      <c r="AO32" s="14" t="n">
        <v>4</v>
      </c>
      <c r="AP32" s="14" t="n">
        <v>2</v>
      </c>
      <c r="AQ32" s="14" t="n">
        <v>-11</v>
      </c>
      <c r="AR32" s="14" t="n">
        <v>9</v>
      </c>
      <c r="AS32" s="28">
        <f>AA32+AB32+AC32+AD32</f>
        <v/>
      </c>
      <c r="AT32" s="28">
        <f>AE32+AF32+AG32+AH32</f>
        <v/>
      </c>
      <c r="AU32" s="28">
        <f>AI32+AJ32+AK32+AL32</f>
        <v/>
      </c>
      <c r="AV32" s="30" t="n">
        <v>0</v>
      </c>
      <c r="AW32" s="30" t="n">
        <v>0</v>
      </c>
    </row>
    <row r="33">
      <c r="B33" s="6" t="inlineStr">
        <is>
          <t>Net Income (Loss)</t>
        </is>
      </c>
      <c r="G33" s="12">
        <f>G28+G31+G32</f>
        <v/>
      </c>
      <c r="H33" s="12">
        <f>H28+H31+H32</f>
        <v/>
      </c>
      <c r="I33" s="12">
        <f>I28+I31+I32</f>
        <v/>
      </c>
      <c r="J33" s="12">
        <f>J28+J31+J32</f>
        <v/>
      </c>
      <c r="K33" s="12">
        <f>K28+K31+K32</f>
        <v/>
      </c>
      <c r="L33" s="12">
        <f>L28+L31+L32</f>
        <v/>
      </c>
      <c r="M33" s="12">
        <f>M28+M31+M32</f>
        <v/>
      </c>
      <c r="N33" s="12">
        <f>N28+N31+N32</f>
        <v/>
      </c>
      <c r="O33" s="12">
        <f>O28+O31+O32</f>
        <v/>
      </c>
      <c r="P33" s="12">
        <f>P28+P31+P32</f>
        <v/>
      </c>
      <c r="Q33" s="12">
        <f>Q28+Q31+Q32</f>
        <v/>
      </c>
      <c r="R33" s="12">
        <f>R28+R31+R32</f>
        <v/>
      </c>
      <c r="S33" s="12">
        <f>S28+S31+S32</f>
        <v/>
      </c>
      <c r="T33" s="12">
        <f>T28+T31+T32</f>
        <v/>
      </c>
      <c r="U33" s="12">
        <f>U28+U31+U32</f>
        <v/>
      </c>
      <c r="V33" s="12">
        <f>V28+V31+V32</f>
        <v/>
      </c>
      <c r="W33" s="12">
        <f>W28+W31+W32</f>
        <v/>
      </c>
      <c r="X33" s="12">
        <f>X28+X31+X32</f>
        <v/>
      </c>
      <c r="Y33" s="12">
        <f>Y28+Y31+Y32</f>
        <v/>
      </c>
      <c r="Z33" s="12">
        <f>Z28+Z31+Z32</f>
        <v/>
      </c>
      <c r="AA33" s="12">
        <f>AA28+AA31+AA32</f>
        <v/>
      </c>
      <c r="AB33" s="12">
        <f>AB28+AB31+AB32</f>
        <v/>
      </c>
      <c r="AC33" s="12">
        <f>AC28+AC31+AC32</f>
        <v/>
      </c>
      <c r="AD33" s="12">
        <f>AD28+AD31+AD32</f>
        <v/>
      </c>
      <c r="AE33" s="12">
        <f>AE28+AE31+AE32</f>
        <v/>
      </c>
      <c r="AF33" s="12">
        <f>AF28+AF31+AF32</f>
        <v/>
      </c>
      <c r="AG33" s="12">
        <f>AG28+AG31+AG32</f>
        <v/>
      </c>
      <c r="AH33" s="12">
        <f>AH28+AH31+AH32</f>
        <v/>
      </c>
      <c r="AI33" s="12">
        <f>AI28+AI31+AI32</f>
        <v/>
      </c>
      <c r="AJ33" s="12">
        <f>AJ28+AJ31+AJ32</f>
        <v/>
      </c>
      <c r="AK33" s="12">
        <f>AK28+AK31+AK32</f>
        <v/>
      </c>
      <c r="AL33" s="12">
        <f>AL28+AL31+AL32</f>
        <v/>
      </c>
      <c r="AN33" s="12">
        <f>AN28+AN31+AN32</f>
        <v/>
      </c>
      <c r="AO33" s="12">
        <f>AO28+AO31+AO32</f>
        <v/>
      </c>
      <c r="AP33" s="12">
        <f>AP28+AP31+AP32</f>
        <v/>
      </c>
      <c r="AQ33" s="12">
        <f>AQ28+AQ31+AQ32</f>
        <v/>
      </c>
      <c r="AR33" s="12">
        <f>AR28+AR31+AR32</f>
        <v/>
      </c>
      <c r="AS33" s="25">
        <f>AA33+AB33+AC33+AD33</f>
        <v/>
      </c>
      <c r="AT33" s="25">
        <f>AE33+AF33+AG33+AH33</f>
        <v/>
      </c>
      <c r="AU33" s="25">
        <f>AI33+AJ33+AK33+AL33</f>
        <v/>
      </c>
      <c r="AV33" s="12">
        <f>AV28+AV31+AV32</f>
        <v/>
      </c>
      <c r="AW33" s="12">
        <f>AW28+AW31+AW32</f>
        <v/>
      </c>
    </row>
    <row r="34">
      <c r="D34" s="3" t="inlineStr">
        <is>
          <t>Recon: Net Income</t>
        </is>
      </c>
      <c r="G34" s="26">
        <f>IF(_reported!G14="","",G33-_reported!G14)</f>
        <v/>
      </c>
      <c r="H34" s="26">
        <f>IF(_reported!H14="","",H33-_reported!H14)</f>
        <v/>
      </c>
      <c r="I34" s="26">
        <f>IF(_reported!I14="","",I33-_reported!I14)</f>
        <v/>
      </c>
      <c r="J34" s="26">
        <f>IF(_reported!J14="","",J33-_reported!J14)</f>
        <v/>
      </c>
      <c r="K34" s="26">
        <f>IF(_reported!K14="","",K33-_reported!K14)</f>
        <v/>
      </c>
      <c r="L34" s="26">
        <f>IF(_reported!L14="","",L33-_reported!L14)</f>
        <v/>
      </c>
      <c r="M34" s="26">
        <f>IF(_reported!M14="","",M33-_reported!M14)</f>
        <v/>
      </c>
      <c r="N34" s="26">
        <f>IF(_reported!N14="","",N33-_reported!N14)</f>
        <v/>
      </c>
      <c r="O34" s="26">
        <f>IF(_reported!O14="","",O33-_reported!O14)</f>
        <v/>
      </c>
      <c r="P34" s="26">
        <f>IF(_reported!P14="","",P33-_reported!P14)</f>
        <v/>
      </c>
      <c r="Q34" s="26">
        <f>IF(_reported!Q14="","",Q33-_reported!Q14)</f>
        <v/>
      </c>
      <c r="R34" s="26">
        <f>IF(_reported!R14="","",R33-_reported!R14)</f>
        <v/>
      </c>
      <c r="S34" s="26">
        <f>IF(_reported!S14="","",S33-_reported!S14)</f>
        <v/>
      </c>
      <c r="T34" s="26">
        <f>IF(_reported!T14="","",T33-_reported!T14)</f>
        <v/>
      </c>
      <c r="U34" s="26">
        <f>IF(_reported!U14="","",U33-_reported!U14)</f>
        <v/>
      </c>
      <c r="V34" s="26">
        <f>IF(_reported!V14="","",V33-_reported!V14)</f>
        <v/>
      </c>
      <c r="W34" s="26">
        <f>IF(_reported!W14="","",W33-_reported!W14)</f>
        <v/>
      </c>
      <c r="X34" s="26">
        <f>IF(_reported!X14="","",X33-_reported!X14)</f>
        <v/>
      </c>
      <c r="Y34" s="26">
        <f>IF(_reported!Y14="","",Y33-_reported!Y14)</f>
        <v/>
      </c>
      <c r="Z34" s="26">
        <f>IF(_reported!Z14="","",Z33-_reported!Z14)</f>
        <v/>
      </c>
      <c r="AA34" s="26">
        <f>IF(_reported!AA14="","",AA33-_reported!AA14)</f>
        <v/>
      </c>
      <c r="AB34" s="26">
        <f>IF(_reported!AB14="","",AB33-_reported!AB14)</f>
        <v/>
      </c>
      <c r="AC34" s="26">
        <f>IF(_reported!AC14="","",AC33-_reported!AC14)</f>
        <v/>
      </c>
      <c r="AN34" s="26">
        <f>IF(_reported!AN14="","",AN33-_reported!AN14)</f>
        <v/>
      </c>
      <c r="AO34" s="26">
        <f>IF(_reported!AO14="","",AO33-_reported!AO14)</f>
        <v/>
      </c>
      <c r="AP34" s="26">
        <f>IF(_reported!AP14="","",AP33-_reported!AP14)</f>
        <v/>
      </c>
      <c r="AQ34" s="26">
        <f>IF(_reported!AQ14="","",AQ33-_reported!AQ14)</f>
        <v/>
      </c>
      <c r="AR34" s="26">
        <f>IF(_reported!AR14="","",AR33-_reported!AR14)</f>
        <v/>
      </c>
    </row>
    <row r="35"/>
    <row r="36">
      <c r="C36" s="10" t="inlineStr">
        <is>
          <t>EPS — Basic</t>
        </is>
      </c>
      <c r="G36" s="13" t="n">
        <v>0.72</v>
      </c>
      <c r="H36" s="13" t="n">
        <v>0.54</v>
      </c>
      <c r="I36" s="13" t="n">
        <v>1.55</v>
      </c>
      <c r="J36" s="13" t="n">
        <v>2.42</v>
      </c>
      <c r="K36" s="13" t="n">
        <v>2.06</v>
      </c>
      <c r="L36" s="13" t="n">
        <v>2.02</v>
      </c>
      <c r="M36" s="13" t="n">
        <v>2.36</v>
      </c>
      <c r="N36" s="13" t="n">
        <v>1.36</v>
      </c>
      <c r="O36" s="13" t="n">
        <v>-0.18</v>
      </c>
      <c r="P36" s="13" t="n">
        <v>-2.12</v>
      </c>
      <c r="Q36" s="13" t="n">
        <v>-1.73</v>
      </c>
      <c r="R36" s="13" t="n">
        <v>-1.31</v>
      </c>
      <c r="S36" s="13" t="n">
        <v>-1.12</v>
      </c>
      <c r="T36" s="13" t="n">
        <v>0.72</v>
      </c>
      <c r="U36" s="13" t="n">
        <v>0.3</v>
      </c>
      <c r="V36" s="13" t="n">
        <v>0.8</v>
      </c>
      <c r="W36" s="13" t="n">
        <v>1.68</v>
      </c>
      <c r="X36" s="13" t="n">
        <v>1.42</v>
      </c>
      <c r="Y36" s="13" t="n">
        <v>1.69</v>
      </c>
      <c r="Z36" s="13" t="n">
        <v>2.86</v>
      </c>
      <c r="AA36" s="13" t="n">
        <v>4.66</v>
      </c>
      <c r="AB36" s="13" t="n">
        <v>12.25</v>
      </c>
      <c r="AC36" s="13" t="n">
        <v>25.03</v>
      </c>
      <c r="AD36" s="31">
        <f>IFERROR(AD33/AD38,"")</f>
        <v/>
      </c>
      <c r="AE36" s="31">
        <f>IFERROR(AE33/AE38,"")</f>
        <v/>
      </c>
      <c r="AF36" s="31">
        <f>IFERROR(AF33/AF38,"")</f>
        <v/>
      </c>
      <c r="AG36" s="31">
        <f>IFERROR(AG33/AG38,"")</f>
        <v/>
      </c>
      <c r="AH36" s="31">
        <f>IFERROR(AH33/AH38,"")</f>
        <v/>
      </c>
      <c r="AI36" s="31">
        <f>IFERROR(AI33/AI38,"")</f>
        <v/>
      </c>
      <c r="AJ36" s="31">
        <f>IFERROR(AJ33/AJ38,"")</f>
        <v/>
      </c>
      <c r="AK36" s="31">
        <f>IFERROR(AK33/AK38,"")</f>
        <v/>
      </c>
      <c r="AL36" s="31">
        <f>IFERROR(AL33/AL38,"")</f>
        <v/>
      </c>
      <c r="AN36" s="13" t="n">
        <v>5.23</v>
      </c>
      <c r="AO36" s="13" t="n">
        <v>7.81</v>
      </c>
      <c r="AP36" s="13" t="n">
        <v>-5.34</v>
      </c>
      <c r="AQ36" s="13" t="n">
        <v>0.7</v>
      </c>
      <c r="AR36" s="13" t="n">
        <v>7.65</v>
      </c>
      <c r="AS36" s="31">
        <f>IFERROR(AS33/AS38,"")</f>
        <v/>
      </c>
      <c r="AT36" s="31">
        <f>IFERROR(AT33/AT38,"")</f>
        <v/>
      </c>
      <c r="AU36" s="31">
        <f>IFERROR(AU33/AU38,"")</f>
        <v/>
      </c>
      <c r="AV36" s="31">
        <f>IFERROR(AV33/AV38,"")</f>
        <v/>
      </c>
      <c r="AW36" s="31">
        <f>IFERROR(AW33/AW38,"")</f>
        <v/>
      </c>
    </row>
    <row r="37">
      <c r="C37" s="10" t="inlineStr">
        <is>
          <t>EPS — Diluted</t>
        </is>
      </c>
      <c r="G37" s="13" t="n">
        <v>0.71</v>
      </c>
      <c r="H37" s="13" t="n">
        <v>0.53</v>
      </c>
      <c r="I37" s="13" t="n">
        <v>1.52</v>
      </c>
      <c r="J37" s="13" t="n">
        <v>2.39</v>
      </c>
      <c r="K37" s="13" t="n">
        <v>2.04</v>
      </c>
      <c r="L37" s="13" t="n">
        <v>2</v>
      </c>
      <c r="M37" s="13" t="n">
        <v>2.34</v>
      </c>
      <c r="N37" s="13" t="n">
        <v>1.35</v>
      </c>
      <c r="O37" s="13" t="n">
        <v>-0.18</v>
      </c>
      <c r="P37" s="13" t="n">
        <v>-2.12</v>
      </c>
      <c r="Q37" s="13" t="n">
        <v>-1.73</v>
      </c>
      <c r="R37" s="13" t="n">
        <v>-1.31</v>
      </c>
      <c r="S37" s="13" t="n">
        <v>-1.12</v>
      </c>
      <c r="T37" s="13" t="n">
        <v>0.71</v>
      </c>
      <c r="U37" s="13" t="n">
        <v>0.3</v>
      </c>
      <c r="V37" s="13" t="n">
        <v>0.79</v>
      </c>
      <c r="W37" s="13" t="n">
        <v>1.67</v>
      </c>
      <c r="X37" s="13" t="n">
        <v>1.41</v>
      </c>
      <c r="Y37" s="13" t="n">
        <v>1.68</v>
      </c>
      <c r="Z37" s="13" t="n">
        <v>2.83</v>
      </c>
      <c r="AA37" s="13" t="n">
        <v>4.6</v>
      </c>
      <c r="AB37" s="13" t="n">
        <v>12.07</v>
      </c>
      <c r="AC37" s="13" t="n">
        <v>24.67</v>
      </c>
      <c r="AD37" s="31">
        <f>IFERROR(AD33/AD39,"")</f>
        <v/>
      </c>
      <c r="AE37" s="31">
        <f>IFERROR(AE33/AE39,"")</f>
        <v/>
      </c>
      <c r="AF37" s="31">
        <f>IFERROR(AF33/AF39,"")</f>
        <v/>
      </c>
      <c r="AG37" s="31">
        <f>IFERROR(AG33/AG39,"")</f>
        <v/>
      </c>
      <c r="AH37" s="31">
        <f>IFERROR(AH33/AH39,"")</f>
        <v/>
      </c>
      <c r="AI37" s="31">
        <f>IFERROR(AI33/AI39,"")</f>
        <v/>
      </c>
      <c r="AJ37" s="31">
        <f>IFERROR(AJ33/AJ39,"")</f>
        <v/>
      </c>
      <c r="AK37" s="31">
        <f>IFERROR(AK33/AK39,"")</f>
        <v/>
      </c>
      <c r="AL37" s="31">
        <f>IFERROR(AL33/AL39,"")</f>
        <v/>
      </c>
      <c r="AN37" s="13" t="n">
        <v>5.14</v>
      </c>
      <c r="AO37" s="13" t="n">
        <v>7.75</v>
      </c>
      <c r="AP37" s="13" t="n">
        <v>-5.34</v>
      </c>
      <c r="AQ37" s="13" t="n">
        <v>0.7</v>
      </c>
      <c r="AR37" s="13" t="n">
        <v>7.59</v>
      </c>
      <c r="AS37" s="31">
        <f>IFERROR(AS33/AS39,"")</f>
        <v/>
      </c>
      <c r="AT37" s="31">
        <f>IFERROR(AT33/AT39,"")</f>
        <v/>
      </c>
      <c r="AU37" s="31">
        <f>IFERROR(AU33/AU39,"")</f>
        <v/>
      </c>
      <c r="AV37" s="31">
        <f>IFERROR(AV33/AV39,"")</f>
        <v/>
      </c>
      <c r="AW37" s="31">
        <f>IFERROR(AW33/AW39,"")</f>
        <v/>
      </c>
    </row>
    <row r="38">
      <c r="C38" s="10" t="inlineStr">
        <is>
          <t>Shares — Basic (M)</t>
        </is>
      </c>
      <c r="G38" s="14" t="n">
        <v>1115</v>
      </c>
      <c r="H38" s="14" t="n">
        <v>1120</v>
      </c>
      <c r="I38" s="14" t="n">
        <v>1121</v>
      </c>
      <c r="J38" s="14" t="n">
        <v>1123</v>
      </c>
      <c r="K38" s="14" t="n">
        <v>1119</v>
      </c>
      <c r="L38" s="14" t="n">
        <v>1119</v>
      </c>
      <c r="M38" s="14" t="n">
        <v>1112</v>
      </c>
      <c r="N38" s="14" t="n">
        <v>1097</v>
      </c>
      <c r="O38" s="14" t="n">
        <v>1090</v>
      </c>
      <c r="P38" s="14" t="n">
        <v>1091</v>
      </c>
      <c r="Q38" s="14" t="n">
        <v>1094</v>
      </c>
      <c r="R38" s="14" t="n">
        <v>1095</v>
      </c>
      <c r="S38" s="14" t="n">
        <v>1100</v>
      </c>
      <c r="T38" s="14" t="n">
        <v>1104</v>
      </c>
      <c r="U38" s="14" t="n">
        <v>1107</v>
      </c>
      <c r="V38" s="14" t="n">
        <v>1108</v>
      </c>
      <c r="W38" s="14" t="n">
        <v>1111</v>
      </c>
      <c r="X38" s="14" t="n">
        <v>1115</v>
      </c>
      <c r="Y38" s="14" t="n">
        <v>1118</v>
      </c>
      <c r="Z38" s="14" t="n">
        <v>1120</v>
      </c>
      <c r="AA38" s="14" t="n">
        <v>1125</v>
      </c>
      <c r="AB38" s="14" t="n">
        <v>1126</v>
      </c>
      <c r="AC38" s="14" t="n">
        <v>1128</v>
      </c>
      <c r="AD38" s="28">
        <f>AC38*(1+AD53)</f>
        <v/>
      </c>
      <c r="AE38" s="28">
        <f>AD38*(1+AE53)</f>
        <v/>
      </c>
      <c r="AF38" s="28">
        <f>AE38*(1+AF53)</f>
        <v/>
      </c>
      <c r="AG38" s="28">
        <f>AF38*(1+AG53)</f>
        <v/>
      </c>
      <c r="AH38" s="28">
        <f>AG38*(1+AH53)</f>
        <v/>
      </c>
      <c r="AI38" s="28">
        <f>AH38*(1+AI53)</f>
        <v/>
      </c>
      <c r="AJ38" s="28">
        <f>AI38*(1+AJ53)</f>
        <v/>
      </c>
      <c r="AK38" s="28">
        <f>AJ38*(1+AK53)</f>
        <v/>
      </c>
      <c r="AL38" s="28">
        <f>AK38*(1+AL53)</f>
        <v/>
      </c>
      <c r="AN38" s="14" t="n">
        <v>1120</v>
      </c>
      <c r="AO38" s="14" t="n">
        <v>1112</v>
      </c>
      <c r="AP38" s="14" t="n">
        <v>1093</v>
      </c>
      <c r="AQ38" s="14" t="n">
        <v>1105</v>
      </c>
      <c r="AR38" s="14" t="n">
        <v>1116</v>
      </c>
      <c r="AS38" s="28">
        <f>AVERAGE(AA38,AB38,AC38,AD38)</f>
        <v/>
      </c>
      <c r="AT38" s="28">
        <f>AVERAGE(AE38,AF38,AG38,AH38)</f>
        <v/>
      </c>
      <c r="AU38" s="28">
        <f>AVERAGE(AI38,AJ38,AK38,AL38)</f>
        <v/>
      </c>
      <c r="AV38" s="28">
        <f>AU38*(1+AV53)</f>
        <v/>
      </c>
      <c r="AW38" s="28">
        <f>AV38*(1+AW53)</f>
        <v/>
      </c>
    </row>
    <row r="39">
      <c r="C39" s="10" t="inlineStr">
        <is>
          <t>Shares — Diluted (M)</t>
        </is>
      </c>
      <c r="G39" s="14" t="n">
        <v>1135</v>
      </c>
      <c r="H39" s="14" t="n">
        <v>1144</v>
      </c>
      <c r="I39" s="14" t="n">
        <v>1145</v>
      </c>
      <c r="J39" s="14" t="n">
        <v>1138</v>
      </c>
      <c r="K39" s="14" t="n">
        <v>1130</v>
      </c>
      <c r="L39" s="14" t="n">
        <v>1130</v>
      </c>
      <c r="M39" s="14" t="n">
        <v>1121</v>
      </c>
      <c r="N39" s="14" t="n">
        <v>1106</v>
      </c>
      <c r="O39" s="14" t="n">
        <v>1090</v>
      </c>
      <c r="P39" s="14" t="n">
        <v>1091</v>
      </c>
      <c r="Q39" s="14" t="n">
        <v>1094</v>
      </c>
      <c r="R39" s="14" t="n">
        <v>1095</v>
      </c>
      <c r="S39" s="14" t="n">
        <v>1100</v>
      </c>
      <c r="T39" s="14" t="n">
        <v>1114</v>
      </c>
      <c r="U39" s="14" t="n">
        <v>1123</v>
      </c>
      <c r="V39" s="14" t="n">
        <v>1125</v>
      </c>
      <c r="W39" s="14" t="n">
        <v>1122</v>
      </c>
      <c r="X39" s="14" t="n">
        <v>1123</v>
      </c>
      <c r="Y39" s="14" t="n">
        <v>1125</v>
      </c>
      <c r="Z39" s="14" t="n">
        <v>1131</v>
      </c>
      <c r="AA39" s="14" t="n">
        <v>1138</v>
      </c>
      <c r="AB39" s="14" t="n">
        <v>1142</v>
      </c>
      <c r="AC39" s="14" t="n">
        <v>1145</v>
      </c>
      <c r="AD39" s="28">
        <f>AC39*(1+AD53)</f>
        <v/>
      </c>
      <c r="AE39" s="28">
        <f>AD39*(1+AE53)</f>
        <v/>
      </c>
      <c r="AF39" s="28">
        <f>AE39*(1+AF53)</f>
        <v/>
      </c>
      <c r="AG39" s="28">
        <f>AF39*(1+AG53)</f>
        <v/>
      </c>
      <c r="AH39" s="28">
        <f>AG39*(1+AH53)</f>
        <v/>
      </c>
      <c r="AI39" s="28">
        <f>AH39*(1+AI53)</f>
        <v/>
      </c>
      <c r="AJ39" s="28">
        <f>AI39*(1+AJ53)</f>
        <v/>
      </c>
      <c r="AK39" s="28">
        <f>AJ39*(1+AK53)</f>
        <v/>
      </c>
      <c r="AL39" s="28">
        <f>AK39*(1+AL53)</f>
        <v/>
      </c>
      <c r="AN39" s="14" t="n">
        <v>1141</v>
      </c>
      <c r="AO39" s="14" t="n">
        <v>1122</v>
      </c>
      <c r="AP39" s="14" t="n">
        <v>1093</v>
      </c>
      <c r="AQ39" s="14" t="n">
        <v>1118</v>
      </c>
      <c r="AR39" s="14" t="n">
        <v>1125</v>
      </c>
      <c r="AS39" s="28">
        <f>AVERAGE(AA39,AB39,AC39,AD39)</f>
        <v/>
      </c>
      <c r="AT39" s="28">
        <f>AVERAGE(AE39,AF39,AG39,AH39)</f>
        <v/>
      </c>
      <c r="AU39" s="28">
        <f>AVERAGE(AI39,AJ39,AK39,AL39)</f>
        <v/>
      </c>
      <c r="AV39" s="28">
        <f>AU39*(1+AV53)</f>
        <v/>
      </c>
      <c r="AW39" s="28">
        <f>AV39*(1+AW53)</f>
        <v/>
      </c>
    </row>
    <row r="40"/>
    <row r="41"/>
    <row r="42">
      <c r="B42" s="7" t="inlineStr">
        <is>
          <t>Ratios &amp; Assumptions</t>
        </is>
      </c>
      <c r="C42" s="7" t="n"/>
      <c r="D42" s="7" t="n"/>
      <c r="E42" s="7" t="n"/>
      <c r="F42" s="7" t="n"/>
      <c r="G42" s="7" t="n"/>
      <c r="H42" s="7" t="n"/>
      <c r="I42" s="7" t="n"/>
      <c r="J42" s="7" t="n"/>
      <c r="K42" s="7" t="n"/>
      <c r="L42" s="7" t="n"/>
      <c r="M42" s="7" t="n"/>
      <c r="N42" s="7" t="n"/>
      <c r="O42" s="7" t="n"/>
      <c r="P42" s="7" t="n"/>
      <c r="Q42" s="7" t="n"/>
      <c r="R42" s="7" t="n"/>
      <c r="S42" s="7" t="n"/>
      <c r="T42" s="7" t="n"/>
      <c r="U42" s="7" t="n"/>
      <c r="V42" s="7" t="n"/>
      <c r="W42" s="7" t="n"/>
      <c r="X42" s="7" t="n"/>
      <c r="Y42" s="7" t="n"/>
      <c r="Z42" s="7" t="n"/>
      <c r="AA42" s="7" t="n"/>
      <c r="AB42" s="7" t="n"/>
      <c r="AC42" s="7" t="n"/>
      <c r="AD42" s="7" t="n"/>
      <c r="AE42" s="7" t="n"/>
      <c r="AF42" s="7" t="n"/>
      <c r="AG42" s="7" t="n"/>
      <c r="AH42" s="7" t="n"/>
      <c r="AI42" s="7" t="n"/>
      <c r="AJ42" s="7" t="n"/>
      <c r="AK42" s="7" t="n"/>
      <c r="AL42" s="7" t="n"/>
      <c r="AN42" s="7" t="n"/>
      <c r="AO42" s="7" t="n"/>
      <c r="AP42" s="7" t="n"/>
      <c r="AQ42" s="7" t="n"/>
      <c r="AR42" s="7" t="n"/>
      <c r="AS42" s="7" t="n"/>
      <c r="AT42" s="7" t="n"/>
      <c r="AU42" s="7" t="n"/>
      <c r="AV42" s="7" t="n"/>
      <c r="AW42" s="7" t="n"/>
    </row>
    <row r="43"/>
    <row r="44">
      <c r="D44" s="10" t="inlineStr">
        <is>
          <t>YoY Revenue Growth</t>
        </is>
      </c>
      <c r="K44" s="15">
        <f>IFERROR(K10/G10-1,"")</f>
        <v/>
      </c>
      <c r="L44" s="15">
        <f>IFERROR(L10/H10-1,"")</f>
        <v/>
      </c>
      <c r="M44" s="15">
        <f>IFERROR(M10/I10-1,"")</f>
        <v/>
      </c>
      <c r="N44" s="15">
        <f>IFERROR(N10/J10-1,"")</f>
        <v/>
      </c>
      <c r="O44" s="15">
        <f>IFERROR(O10/K10-1,"")</f>
        <v/>
      </c>
      <c r="P44" s="15">
        <f>IFERROR(P10/L10-1,"")</f>
        <v/>
      </c>
      <c r="Q44" s="15">
        <f>IFERROR(Q10/M10-1,"")</f>
        <v/>
      </c>
      <c r="R44" s="15">
        <f>IFERROR(R10/N10-1,"")</f>
        <v/>
      </c>
      <c r="S44" s="15">
        <f>IFERROR(S10/O10-1,"")</f>
        <v/>
      </c>
      <c r="T44" s="15">
        <f>IFERROR(T10/P10-1,"")</f>
        <v/>
      </c>
      <c r="U44" s="15">
        <f>IFERROR(U10/Q10-1,"")</f>
        <v/>
      </c>
      <c r="V44" s="15">
        <f>IFERROR(V10/R10-1,"")</f>
        <v/>
      </c>
      <c r="W44" s="15">
        <f>IFERROR(W10/S10-1,"")</f>
        <v/>
      </c>
      <c r="X44" s="15">
        <f>IFERROR(X10/T10-1,"")</f>
        <v/>
      </c>
      <c r="Y44" s="15">
        <f>IFERROR(Y10/U10-1,"")</f>
        <v/>
      </c>
      <c r="Z44" s="15">
        <f>IFERROR(Z10/V10-1,"")</f>
        <v/>
      </c>
      <c r="AA44" s="15">
        <f>IFERROR(AA10/W10-1,"")</f>
        <v/>
      </c>
      <c r="AB44" s="15">
        <f>IFERROR(AB10/X10-1,"")</f>
        <v/>
      </c>
      <c r="AC44" s="15">
        <f>IFERROR(AC10/Y10-1,"")</f>
        <v/>
      </c>
      <c r="AD44" s="32">
        <f>IFERROR(AD10/Z10-1,"")</f>
        <v/>
      </c>
      <c r="AE44" s="32">
        <f>IFERROR(AE10/AA10-1,"")</f>
        <v/>
      </c>
      <c r="AF44" s="32">
        <f>IFERROR(AF10/AB10-1,"")</f>
        <v/>
      </c>
      <c r="AG44" s="32">
        <f>IFERROR(AG10/AC10-1,"")</f>
        <v/>
      </c>
      <c r="AH44" s="32">
        <f>IFERROR(AH10/AD10-1,"")</f>
        <v/>
      </c>
      <c r="AI44" s="32">
        <f>IFERROR(AI10/AE10-1,"")</f>
        <v/>
      </c>
      <c r="AJ44" s="32">
        <f>IFERROR(AJ10/AF10-1,"")</f>
        <v/>
      </c>
      <c r="AK44" s="32">
        <f>IFERROR(AK10/AG10-1,"")</f>
        <v/>
      </c>
      <c r="AL44" s="32">
        <f>IFERROR(AL10/AH10-1,"")</f>
        <v/>
      </c>
      <c r="AO44" s="15">
        <f>IFERROR(AO10/AN10-1,"")</f>
        <v/>
      </c>
      <c r="AP44" s="15">
        <f>IFERROR(AP10/AO10-1,"")</f>
        <v/>
      </c>
      <c r="AQ44" s="15">
        <f>IFERROR(AQ10/AP10-1,"")</f>
        <v/>
      </c>
      <c r="AR44" s="15">
        <f>IFERROR(AR10/AQ10-1,"")</f>
        <v/>
      </c>
      <c r="AS44" s="32">
        <f>IFERROR(AS10/AR10-1,"")</f>
        <v/>
      </c>
      <c r="AT44" s="32">
        <f>IFERROR(AT10/AS10-1,"")</f>
        <v/>
      </c>
      <c r="AU44" s="32">
        <f>IFERROR(AU10/AT10-1,"")</f>
        <v/>
      </c>
      <c r="AV44" s="32">
        <f>IFERROR(AV10/AU10-1,"")</f>
        <v/>
      </c>
      <c r="AW44" s="32">
        <f>IFERROR(AW10/AV10-1,"")</f>
        <v/>
      </c>
    </row>
    <row r="45">
      <c r="D45" s="10" t="inlineStr">
        <is>
          <t>Gross Margin %</t>
        </is>
      </c>
      <c r="G45" s="15">
        <f>IFERROR(G15/G10,"")</f>
        <v/>
      </c>
      <c r="H45" s="15">
        <f>IFERROR(H15/H10,"")</f>
        <v/>
      </c>
      <c r="I45" s="15">
        <f>IFERROR(I15/I10,"")</f>
        <v/>
      </c>
      <c r="J45" s="15">
        <f>IFERROR(J15/J10,"")</f>
        <v/>
      </c>
      <c r="K45" s="15">
        <f>IFERROR(K15/K10,"")</f>
        <v/>
      </c>
      <c r="L45" s="15">
        <f>IFERROR(L15/L10,"")</f>
        <v/>
      </c>
      <c r="M45" s="15">
        <f>IFERROR(M15/M10,"")</f>
        <v/>
      </c>
      <c r="N45" s="15">
        <f>IFERROR(N15/N10,"")</f>
        <v/>
      </c>
      <c r="O45" s="15">
        <f>IFERROR(O15/O10,"")</f>
        <v/>
      </c>
      <c r="P45" s="15">
        <f>IFERROR(P15/P10,"")</f>
        <v/>
      </c>
      <c r="Q45" s="15">
        <f>IFERROR(Q15/Q10,"")</f>
        <v/>
      </c>
      <c r="R45" s="15">
        <f>IFERROR(R15/R10,"")</f>
        <v/>
      </c>
      <c r="S45" s="15">
        <f>IFERROR(S15/S10,"")</f>
        <v/>
      </c>
      <c r="T45" s="15">
        <f>IFERROR(T15/T10,"")</f>
        <v/>
      </c>
      <c r="U45" s="15">
        <f>IFERROR(U15/U10,"")</f>
        <v/>
      </c>
      <c r="V45" s="15">
        <f>IFERROR(V15/V10,"")</f>
        <v/>
      </c>
      <c r="W45" s="15">
        <f>IFERROR(W15/W10,"")</f>
        <v/>
      </c>
      <c r="X45" s="15">
        <f>IFERROR(X15/X10,"")</f>
        <v/>
      </c>
      <c r="Y45" s="15">
        <f>IFERROR(Y15/Y10,"")</f>
        <v/>
      </c>
      <c r="Z45" s="15">
        <f>IFERROR(Z15/Z10,"")</f>
        <v/>
      </c>
      <c r="AA45" s="15">
        <f>IFERROR(AA15/AA10,"")</f>
        <v/>
      </c>
      <c r="AB45" s="15">
        <f>IFERROR(AB15/AB10,"")</f>
        <v/>
      </c>
      <c r="AC45" s="15">
        <f>IFERROR(AC15/AC10,"")</f>
        <v/>
      </c>
      <c r="AD45" s="33" t="n">
        <v>0.86</v>
      </c>
      <c r="AE45" s="33" t="n">
        <v>0.845</v>
      </c>
      <c r="AF45" s="33" t="n">
        <v>0.8100000000000001</v>
      </c>
      <c r="AG45" s="33" t="n">
        <v>0.76</v>
      </c>
      <c r="AH45" s="33" t="n">
        <v>0.7</v>
      </c>
      <c r="AI45" s="33" t="n">
        <v>0.64</v>
      </c>
      <c r="AJ45" s="33" t="n">
        <v>0.58</v>
      </c>
      <c r="AK45" s="33" t="n">
        <v>0.54</v>
      </c>
      <c r="AL45" s="33" t="n">
        <v>0.53</v>
      </c>
      <c r="AN45" s="15">
        <f>IFERROR(AN15/AN10,"")</f>
        <v/>
      </c>
      <c r="AO45" s="15">
        <f>IFERROR(AO15/AO10,"")</f>
        <v/>
      </c>
      <c r="AP45" s="15">
        <f>IFERROR(AP15/AP10,"")</f>
        <v/>
      </c>
      <c r="AQ45" s="15">
        <f>IFERROR(AQ15/AQ10,"")</f>
        <v/>
      </c>
      <c r="AR45" s="15">
        <f>IFERROR(AR15/AR10,"")</f>
        <v/>
      </c>
      <c r="AS45" s="32">
        <f>IFERROR(AS15/AS10,"")</f>
        <v/>
      </c>
      <c r="AT45" s="32">
        <f>IFERROR(AT15/AT10,"")</f>
        <v/>
      </c>
      <c r="AU45" s="32">
        <f>IFERROR(AU15/AU10,"")</f>
        <v/>
      </c>
      <c r="AV45" s="33" t="n">
        <v>0.52</v>
      </c>
      <c r="AW45" s="33" t="n">
        <v>0.5600000000000001</v>
      </c>
    </row>
    <row r="46">
      <c r="D46" s="10" t="inlineStr">
        <is>
          <t>R&amp;D % of Revenue</t>
        </is>
      </c>
      <c r="G46" s="15">
        <f>IFERROR(-G18/G10,"")</f>
        <v/>
      </c>
      <c r="H46" s="15">
        <f>IFERROR(-H18/H10,"")</f>
        <v/>
      </c>
      <c r="I46" s="15">
        <f>IFERROR(-I18/I10,"")</f>
        <v/>
      </c>
      <c r="J46" s="15">
        <f>IFERROR(-J18/J10,"")</f>
        <v/>
      </c>
      <c r="K46" s="15">
        <f>IFERROR(-K18/K10,"")</f>
        <v/>
      </c>
      <c r="L46" s="15">
        <f>IFERROR(-L18/L10,"")</f>
        <v/>
      </c>
      <c r="M46" s="15">
        <f>IFERROR(-M18/M10,"")</f>
        <v/>
      </c>
      <c r="N46" s="15">
        <f>IFERROR(-N18/N10,"")</f>
        <v/>
      </c>
      <c r="O46" s="15">
        <f>IFERROR(-O18/O10,"")</f>
        <v/>
      </c>
      <c r="P46" s="15">
        <f>IFERROR(-P18/P10,"")</f>
        <v/>
      </c>
      <c r="Q46" s="15">
        <f>IFERROR(-Q18/Q10,"")</f>
        <v/>
      </c>
      <c r="R46" s="15">
        <f>IFERROR(-R18/R10,"")</f>
        <v/>
      </c>
      <c r="S46" s="15">
        <f>IFERROR(-S18/S10,"")</f>
        <v/>
      </c>
      <c r="T46" s="15">
        <f>IFERROR(-T18/T10,"")</f>
        <v/>
      </c>
      <c r="U46" s="15">
        <f>IFERROR(-U18/U10,"")</f>
        <v/>
      </c>
      <c r="V46" s="15">
        <f>IFERROR(-V18/V10,"")</f>
        <v/>
      </c>
      <c r="W46" s="15">
        <f>IFERROR(-W18/W10,"")</f>
        <v/>
      </c>
      <c r="X46" s="15">
        <f>IFERROR(-X18/X10,"")</f>
        <v/>
      </c>
      <c r="Y46" s="15">
        <f>IFERROR(-Y18/Y10,"")</f>
        <v/>
      </c>
      <c r="Z46" s="15">
        <f>IFERROR(-Z18/Z10,"")</f>
        <v/>
      </c>
      <c r="AA46" s="15">
        <f>IFERROR(-AA18/AA10,"")</f>
        <v/>
      </c>
      <c r="AB46" s="15">
        <f>IFERROR(-AB18/AB10,"")</f>
        <v/>
      </c>
      <c r="AC46" s="15">
        <f>IFERROR(-AC18/AC10,"")</f>
        <v/>
      </c>
      <c r="AD46" s="33" t="n">
        <v>0.028</v>
      </c>
      <c r="AE46" s="33" t="n">
        <v>0.027</v>
      </c>
      <c r="AF46" s="33" t="n">
        <v>0.027</v>
      </c>
      <c r="AG46" s="33" t="n">
        <v>0.029</v>
      </c>
      <c r="AH46" s="33" t="n">
        <v>0.032</v>
      </c>
      <c r="AI46" s="33" t="n">
        <v>0.036</v>
      </c>
      <c r="AJ46" s="33" t="n">
        <v>0.039</v>
      </c>
      <c r="AK46" s="33" t="n">
        <v>0.041</v>
      </c>
      <c r="AL46" s="33" t="n">
        <v>0.042</v>
      </c>
      <c r="AN46" s="15">
        <f>IFERROR(-AN18/AN10,"")</f>
        <v/>
      </c>
      <c r="AO46" s="15">
        <f>IFERROR(-AO18/AO10,"")</f>
        <v/>
      </c>
      <c r="AP46" s="15">
        <f>IFERROR(-AP18/AP10,"")</f>
        <v/>
      </c>
      <c r="AQ46" s="15">
        <f>IFERROR(-AQ18/AQ10,"")</f>
        <v/>
      </c>
      <c r="AR46" s="15">
        <f>IFERROR(-AR18/AR10,"")</f>
        <v/>
      </c>
      <c r="AS46" s="32">
        <f>IFERROR(-AS18/AS10,"")</f>
        <v/>
      </c>
      <c r="AT46" s="32">
        <f>IFERROR(-AT18/AT10,"")</f>
        <v/>
      </c>
      <c r="AU46" s="32">
        <f>IFERROR(-AU18/AU10,"")</f>
        <v/>
      </c>
      <c r="AV46" s="33" t="n">
        <v>0.045</v>
      </c>
      <c r="AW46" s="33" t="n">
        <v>0.042</v>
      </c>
    </row>
    <row r="47">
      <c r="D47" s="10" t="inlineStr">
        <is>
          <t>SG&amp;A % of Revenue</t>
        </is>
      </c>
      <c r="G47" s="15">
        <f>IFERROR(-G19/G10,"")</f>
        <v/>
      </c>
      <c r="H47" s="15">
        <f>IFERROR(-H19/H10,"")</f>
        <v/>
      </c>
      <c r="I47" s="15">
        <f>IFERROR(-I19/I10,"")</f>
        <v/>
      </c>
      <c r="J47" s="15">
        <f>IFERROR(-J19/J10,"")</f>
        <v/>
      </c>
      <c r="K47" s="15">
        <f>IFERROR(-K19/K10,"")</f>
        <v/>
      </c>
      <c r="L47" s="15">
        <f>IFERROR(-L19/L10,"")</f>
        <v/>
      </c>
      <c r="M47" s="15">
        <f>IFERROR(-M19/M10,"")</f>
        <v/>
      </c>
      <c r="N47" s="15">
        <f>IFERROR(-N19/N10,"")</f>
        <v/>
      </c>
      <c r="O47" s="15">
        <f>IFERROR(-O19/O10,"")</f>
        <v/>
      </c>
      <c r="P47" s="15">
        <f>IFERROR(-P19/P10,"")</f>
        <v/>
      </c>
      <c r="Q47" s="15">
        <f>IFERROR(-Q19/Q10,"")</f>
        <v/>
      </c>
      <c r="R47" s="15">
        <f>IFERROR(-R19/R10,"")</f>
        <v/>
      </c>
      <c r="S47" s="15">
        <f>IFERROR(-S19/S10,"")</f>
        <v/>
      </c>
      <c r="T47" s="15">
        <f>IFERROR(-T19/T10,"")</f>
        <v/>
      </c>
      <c r="U47" s="15">
        <f>IFERROR(-U19/U10,"")</f>
        <v/>
      </c>
      <c r="V47" s="15">
        <f>IFERROR(-V19/V10,"")</f>
        <v/>
      </c>
      <c r="W47" s="15">
        <f>IFERROR(-W19/W10,"")</f>
        <v/>
      </c>
      <c r="X47" s="15">
        <f>IFERROR(-X19/X10,"")</f>
        <v/>
      </c>
      <c r="Y47" s="15">
        <f>IFERROR(-Y19/Y10,"")</f>
        <v/>
      </c>
      <c r="Z47" s="15">
        <f>IFERROR(-Z19/Z10,"")</f>
        <v/>
      </c>
      <c r="AA47" s="15">
        <f>IFERROR(-AA19/AA10,"")</f>
        <v/>
      </c>
      <c r="AB47" s="15">
        <f>IFERROR(-AB19/AB10,"")</f>
        <v/>
      </c>
      <c r="AC47" s="15">
        <f>IFERROR(-AC19/AC10,"")</f>
        <v/>
      </c>
      <c r="AD47" s="33" t="n">
        <v>0.008500000000000001</v>
      </c>
      <c r="AE47" s="33" t="n">
        <v>0.008500000000000001</v>
      </c>
      <c r="AF47" s="33" t="n">
        <v>0.008999999999999999</v>
      </c>
      <c r="AG47" s="33" t="n">
        <v>0.008999999999999999</v>
      </c>
      <c r="AH47" s="33" t="n">
        <v>0.0095</v>
      </c>
      <c r="AI47" s="33" t="n">
        <v>0.01</v>
      </c>
      <c r="AJ47" s="33" t="n">
        <v>0.01</v>
      </c>
      <c r="AK47" s="33" t="n">
        <v>0.011</v>
      </c>
      <c r="AL47" s="33" t="n">
        <v>0.011</v>
      </c>
      <c r="AN47" s="15">
        <f>IFERROR(-AN19/AN10,"")</f>
        <v/>
      </c>
      <c r="AO47" s="15">
        <f>IFERROR(-AO19/AO10,"")</f>
        <v/>
      </c>
      <c r="AP47" s="15">
        <f>IFERROR(-AP19/AP10,"")</f>
        <v/>
      </c>
      <c r="AQ47" s="15">
        <f>IFERROR(-AQ19/AQ10,"")</f>
        <v/>
      </c>
      <c r="AR47" s="15">
        <f>IFERROR(-AR19/AR10,"")</f>
        <v/>
      </c>
      <c r="AS47" s="32">
        <f>IFERROR(-AS19/AS10,"")</f>
        <v/>
      </c>
      <c r="AT47" s="32">
        <f>IFERROR(-AT19/AT10,"")</f>
        <v/>
      </c>
      <c r="AU47" s="32">
        <f>IFERROR(-AU19/AU10,"")</f>
        <v/>
      </c>
      <c r="AV47" s="33" t="n">
        <v>0.012</v>
      </c>
      <c r="AW47" s="33" t="n">
        <v>0.011</v>
      </c>
    </row>
    <row r="48">
      <c r="D48" s="10" t="inlineStr">
        <is>
          <t>Other Operating (Inc)/Exp % of Revenue</t>
        </is>
      </c>
      <c r="G48" s="15">
        <f>IFERROR(-G21/G10,"")</f>
        <v/>
      </c>
      <c r="H48" s="15">
        <f>IFERROR(-H21/H10,"")</f>
        <v/>
      </c>
      <c r="I48" s="15">
        <f>IFERROR(-I21/I10,"")</f>
        <v/>
      </c>
      <c r="J48" s="15">
        <f>IFERROR(-J21/J10,"")</f>
        <v/>
      </c>
      <c r="K48" s="15">
        <f>IFERROR(-K21/K10,"")</f>
        <v/>
      </c>
      <c r="L48" s="15">
        <f>IFERROR(-L21/L10,"")</f>
        <v/>
      </c>
      <c r="M48" s="15">
        <f>IFERROR(-M21/M10,"")</f>
        <v/>
      </c>
      <c r="N48" s="15">
        <f>IFERROR(-N21/N10,"")</f>
        <v/>
      </c>
      <c r="O48" s="15">
        <f>IFERROR(-O21/O10,"")</f>
        <v/>
      </c>
      <c r="P48" s="15">
        <f>IFERROR(-P21/P10,"")</f>
        <v/>
      </c>
      <c r="Q48" s="15">
        <f>IFERROR(-Q21/Q10,"")</f>
        <v/>
      </c>
      <c r="R48" s="15">
        <f>IFERROR(-R21/R10,"")</f>
        <v/>
      </c>
      <c r="S48" s="15">
        <f>IFERROR(-S21/S10,"")</f>
        <v/>
      </c>
      <c r="T48" s="15">
        <f>IFERROR(-T21/T10,"")</f>
        <v/>
      </c>
      <c r="U48" s="15">
        <f>IFERROR(-U21/U10,"")</f>
        <v/>
      </c>
      <c r="V48" s="15">
        <f>IFERROR(-V21/V10,"")</f>
        <v/>
      </c>
      <c r="W48" s="15">
        <f>IFERROR(-W21/W10,"")</f>
        <v/>
      </c>
      <c r="X48" s="15">
        <f>IFERROR(-X21/X10,"")</f>
        <v/>
      </c>
      <c r="Y48" s="15">
        <f>IFERROR(-Y21/Y10,"")</f>
        <v/>
      </c>
      <c r="Z48" s="15">
        <f>IFERROR(-Z21/Z10,"")</f>
        <v/>
      </c>
      <c r="AA48" s="15">
        <f>IFERROR(-AA21/AA10,"")</f>
        <v/>
      </c>
      <c r="AB48" s="15">
        <f>IFERROR(-AB21/AB10,"")</f>
        <v/>
      </c>
      <c r="AC48" s="15">
        <f>IFERROR(-AC21/AC10,"")</f>
        <v/>
      </c>
      <c r="AD48" s="33" t="n">
        <v>0</v>
      </c>
      <c r="AE48" s="33" t="n">
        <v>0</v>
      </c>
      <c r="AF48" s="33" t="n">
        <v>0</v>
      </c>
      <c r="AG48" s="33" t="n">
        <v>0</v>
      </c>
      <c r="AH48" s="33" t="n">
        <v>0</v>
      </c>
      <c r="AI48" s="33" t="n">
        <v>0</v>
      </c>
      <c r="AJ48" s="33" t="n">
        <v>0</v>
      </c>
      <c r="AK48" s="33" t="n">
        <v>0</v>
      </c>
      <c r="AL48" s="33" t="n">
        <v>0</v>
      </c>
      <c r="AN48" s="15">
        <f>IFERROR(-AN21/AN10,"")</f>
        <v/>
      </c>
      <c r="AO48" s="15">
        <f>IFERROR(-AO21/AO10,"")</f>
        <v/>
      </c>
      <c r="AP48" s="15">
        <f>IFERROR(-AP21/AP10,"")</f>
        <v/>
      </c>
      <c r="AQ48" s="15">
        <f>IFERROR(-AQ21/AQ10,"")</f>
        <v/>
      </c>
      <c r="AR48" s="15">
        <f>IFERROR(-AR21/AR10,"")</f>
        <v/>
      </c>
      <c r="AS48" s="32">
        <f>IFERROR(-AS21/AS10,"")</f>
        <v/>
      </c>
      <c r="AT48" s="32">
        <f>IFERROR(-AT21/AT10,"")</f>
        <v/>
      </c>
      <c r="AU48" s="32">
        <f>IFERROR(-AU21/AU10,"")</f>
        <v/>
      </c>
      <c r="AV48" s="33" t="n">
        <v>0</v>
      </c>
      <c r="AW48" s="33" t="n">
        <v>0</v>
      </c>
    </row>
    <row r="49">
      <c r="D49" s="10" t="inlineStr">
        <is>
          <t>Interest Income % of Revenue</t>
        </is>
      </c>
      <c r="G49" s="15">
        <f>IFERROR(G25/G10,"")</f>
        <v/>
      </c>
      <c r="H49" s="15">
        <f>IFERROR(H25/H10,"")</f>
        <v/>
      </c>
      <c r="I49" s="15">
        <f>IFERROR(I25/I10,"")</f>
        <v/>
      </c>
      <c r="J49" s="15">
        <f>IFERROR(J25/J10,"")</f>
        <v/>
      </c>
      <c r="K49" s="15">
        <f>IFERROR(K25/K10,"")</f>
        <v/>
      </c>
      <c r="L49" s="15">
        <f>IFERROR(L25/L10,"")</f>
        <v/>
      </c>
      <c r="M49" s="15">
        <f>IFERROR(M25/M10,"")</f>
        <v/>
      </c>
      <c r="N49" s="15">
        <f>IFERROR(N25/N10,"")</f>
        <v/>
      </c>
      <c r="O49" s="15">
        <f>IFERROR(O25/O10,"")</f>
        <v/>
      </c>
      <c r="P49" s="15">
        <f>IFERROR(P25/P10,"")</f>
        <v/>
      </c>
      <c r="Q49" s="15">
        <f>IFERROR(Q25/Q10,"")</f>
        <v/>
      </c>
      <c r="R49" s="15">
        <f>IFERROR(R25/R10,"")</f>
        <v/>
      </c>
      <c r="S49" s="15">
        <f>IFERROR(S25/S10,"")</f>
        <v/>
      </c>
      <c r="T49" s="15">
        <f>IFERROR(T25/T10,"")</f>
        <v/>
      </c>
      <c r="U49" s="15">
        <f>IFERROR(U25/U10,"")</f>
        <v/>
      </c>
      <c r="V49" s="15">
        <f>IFERROR(V25/V10,"")</f>
        <v/>
      </c>
      <c r="W49" s="15">
        <f>IFERROR(W25/W10,"")</f>
        <v/>
      </c>
      <c r="X49" s="15">
        <f>IFERROR(X25/X10,"")</f>
        <v/>
      </c>
      <c r="Y49" s="15">
        <f>IFERROR(Y25/Y10,"")</f>
        <v/>
      </c>
      <c r="Z49" s="15">
        <f>IFERROR(Z25/Z10,"")</f>
        <v/>
      </c>
      <c r="AA49" s="15">
        <f>IFERROR(AA25/AA10,"")</f>
        <v/>
      </c>
      <c r="AB49" s="15">
        <f>IFERROR(AB25/AB10,"")</f>
        <v/>
      </c>
      <c r="AC49" s="15">
        <f>IFERROR(AC25/AC10,"")</f>
        <v/>
      </c>
      <c r="AD49" s="33" t="n">
        <v>0.005</v>
      </c>
      <c r="AE49" s="33" t="n">
        <v>0.005</v>
      </c>
      <c r="AF49" s="33" t="n">
        <v>0.005</v>
      </c>
      <c r="AG49" s="33" t="n">
        <v>0.005</v>
      </c>
      <c r="AH49" s="33" t="n">
        <v>0.005</v>
      </c>
      <c r="AI49" s="33" t="n">
        <v>0.006</v>
      </c>
      <c r="AJ49" s="33" t="n">
        <v>0.006</v>
      </c>
      <c r="AK49" s="33" t="n">
        <v>0.007</v>
      </c>
      <c r="AL49" s="33" t="n">
        <v>0.007</v>
      </c>
      <c r="AN49" s="15">
        <f>IFERROR(AN25/AN10,"")</f>
        <v/>
      </c>
      <c r="AO49" s="15">
        <f>IFERROR(AO25/AO10,"")</f>
        <v/>
      </c>
      <c r="AP49" s="15">
        <f>IFERROR(AP25/AP10,"")</f>
        <v/>
      </c>
      <c r="AQ49" s="15">
        <f>IFERROR(AQ25/AQ10,"")</f>
        <v/>
      </c>
      <c r="AR49" s="15">
        <f>IFERROR(AR25/AR10,"")</f>
        <v/>
      </c>
      <c r="AS49" s="32">
        <f>IFERROR(AS25/AS10,"")</f>
        <v/>
      </c>
      <c r="AT49" s="32">
        <f>IFERROR(AT25/AT10,"")</f>
        <v/>
      </c>
      <c r="AU49" s="32">
        <f>IFERROR(AU25/AU10,"")</f>
        <v/>
      </c>
      <c r="AV49" s="33" t="n">
        <v>0.007</v>
      </c>
      <c r="AW49" s="33" t="n">
        <v>0.007</v>
      </c>
    </row>
    <row r="50">
      <c r="D50" s="10" t="inlineStr">
        <is>
          <t>Interest Expense % of Revenue</t>
        </is>
      </c>
      <c r="G50" s="15">
        <f>IFERROR(G26/G10,"")</f>
        <v/>
      </c>
      <c r="H50" s="15">
        <f>IFERROR(H26/H10,"")</f>
        <v/>
      </c>
      <c r="I50" s="15">
        <f>IFERROR(I26/I10,"")</f>
        <v/>
      </c>
      <c r="J50" s="15">
        <f>IFERROR(J26/J10,"")</f>
        <v/>
      </c>
      <c r="K50" s="15">
        <f>IFERROR(K26/K10,"")</f>
        <v/>
      </c>
      <c r="L50" s="15">
        <f>IFERROR(L26/L10,"")</f>
        <v/>
      </c>
      <c r="M50" s="15">
        <f>IFERROR(M26/M10,"")</f>
        <v/>
      </c>
      <c r="N50" s="15">
        <f>IFERROR(N26/N10,"")</f>
        <v/>
      </c>
      <c r="O50" s="15">
        <f>IFERROR(O26/O10,"")</f>
        <v/>
      </c>
      <c r="P50" s="15">
        <f>IFERROR(P26/P10,"")</f>
        <v/>
      </c>
      <c r="Q50" s="15">
        <f>IFERROR(Q26/Q10,"")</f>
        <v/>
      </c>
      <c r="R50" s="15">
        <f>IFERROR(R26/R10,"")</f>
        <v/>
      </c>
      <c r="S50" s="15">
        <f>IFERROR(S26/S10,"")</f>
        <v/>
      </c>
      <c r="T50" s="15">
        <f>IFERROR(T26/T10,"")</f>
        <v/>
      </c>
      <c r="U50" s="15">
        <f>IFERROR(U26/U10,"")</f>
        <v/>
      </c>
      <c r="V50" s="15">
        <f>IFERROR(V26/V10,"")</f>
        <v/>
      </c>
      <c r="W50" s="15">
        <f>IFERROR(W26/W10,"")</f>
        <v/>
      </c>
      <c r="X50" s="15">
        <f>IFERROR(X26/X10,"")</f>
        <v/>
      </c>
      <c r="Y50" s="15">
        <f>IFERROR(Y26/Y10,"")</f>
        <v/>
      </c>
      <c r="Z50" s="15">
        <f>IFERROR(Z26/Z10,"")</f>
        <v/>
      </c>
      <c r="AA50" s="15">
        <f>IFERROR(AA26/AA10,"")</f>
        <v/>
      </c>
      <c r="AB50" s="15">
        <f>IFERROR(AB26/AB10,"")</f>
        <v/>
      </c>
      <c r="AC50" s="15">
        <f>IFERROR(AC26/AC10,"")</f>
        <v/>
      </c>
      <c r="AD50" s="33" t="n">
        <v>0</v>
      </c>
      <c r="AE50" s="33" t="n">
        <v>0</v>
      </c>
      <c r="AF50" s="33" t="n">
        <v>0</v>
      </c>
      <c r="AG50" s="33" t="n">
        <v>0</v>
      </c>
      <c r="AH50" s="33" t="n">
        <v>0</v>
      </c>
      <c r="AI50" s="33" t="n">
        <v>0</v>
      </c>
      <c r="AJ50" s="33" t="n">
        <v>0</v>
      </c>
      <c r="AK50" s="33" t="n">
        <v>0</v>
      </c>
      <c r="AL50" s="33" t="n">
        <v>0</v>
      </c>
      <c r="AN50" s="15">
        <f>IFERROR(AN26/AN10,"")</f>
        <v/>
      </c>
      <c r="AO50" s="15">
        <f>IFERROR(AO26/AO10,"")</f>
        <v/>
      </c>
      <c r="AP50" s="15">
        <f>IFERROR(AP26/AP10,"")</f>
        <v/>
      </c>
      <c r="AQ50" s="15">
        <f>IFERROR(AQ26/AQ10,"")</f>
        <v/>
      </c>
      <c r="AR50" s="15">
        <f>IFERROR(AR26/AR10,"")</f>
        <v/>
      </c>
      <c r="AS50" s="32">
        <f>IFERROR(AS26/AS10,"")</f>
        <v/>
      </c>
      <c r="AT50" s="32">
        <f>IFERROR(AT26/AT10,"")</f>
        <v/>
      </c>
      <c r="AU50" s="32">
        <f>IFERROR(AU26/AU10,"")</f>
        <v/>
      </c>
      <c r="AV50" s="33" t="n">
        <v>0</v>
      </c>
      <c r="AW50" s="33" t="n">
        <v>0</v>
      </c>
    </row>
    <row r="51">
      <c r="D51" s="10" t="inlineStr">
        <is>
          <t>Other Non-Operating % of Revenue</t>
        </is>
      </c>
      <c r="G51" s="15">
        <f>IFERROR(G27/G10,"")</f>
        <v/>
      </c>
      <c r="H51" s="15">
        <f>IFERROR(H27/H10,"")</f>
        <v/>
      </c>
      <c r="I51" s="15">
        <f>IFERROR(I27/I10,"")</f>
        <v/>
      </c>
      <c r="J51" s="15">
        <f>IFERROR(J27/J10,"")</f>
        <v/>
      </c>
      <c r="K51" s="15">
        <f>IFERROR(K27/K10,"")</f>
        <v/>
      </c>
      <c r="L51" s="15">
        <f>IFERROR(L27/L10,"")</f>
        <v/>
      </c>
      <c r="M51" s="15">
        <f>IFERROR(M27/M10,"")</f>
        <v/>
      </c>
      <c r="N51" s="15">
        <f>IFERROR(N27/N10,"")</f>
        <v/>
      </c>
      <c r="O51" s="15">
        <f>IFERROR(O27/O10,"")</f>
        <v/>
      </c>
      <c r="P51" s="15">
        <f>IFERROR(P27/P10,"")</f>
        <v/>
      </c>
      <c r="Q51" s="15">
        <f>IFERROR(Q27/Q10,"")</f>
        <v/>
      </c>
      <c r="R51" s="15">
        <f>IFERROR(R27/R10,"")</f>
        <v/>
      </c>
      <c r="S51" s="15">
        <f>IFERROR(S27/S10,"")</f>
        <v/>
      </c>
      <c r="T51" s="15">
        <f>IFERROR(T27/T10,"")</f>
        <v/>
      </c>
      <c r="U51" s="15">
        <f>IFERROR(U27/U10,"")</f>
        <v/>
      </c>
      <c r="V51" s="15">
        <f>IFERROR(V27/V10,"")</f>
        <v/>
      </c>
      <c r="W51" s="15">
        <f>IFERROR(W27/W10,"")</f>
        <v/>
      </c>
      <c r="X51" s="15">
        <f>IFERROR(X27/X10,"")</f>
        <v/>
      </c>
      <c r="Y51" s="15">
        <f>IFERROR(Y27/Y10,"")</f>
        <v/>
      </c>
      <c r="Z51" s="15">
        <f>IFERROR(Z27/Z10,"")</f>
        <v/>
      </c>
      <c r="AA51" s="15">
        <f>IFERROR(AA27/AA10,"")</f>
        <v/>
      </c>
      <c r="AB51" s="15">
        <f>IFERROR(AB27/AB10,"")</f>
        <v/>
      </c>
      <c r="AC51" s="15">
        <f>IFERROR(AC27/AC10,"")</f>
        <v/>
      </c>
      <c r="AD51" s="33" t="n">
        <v>-0.006</v>
      </c>
      <c r="AE51" s="33" t="n">
        <v>-0.006</v>
      </c>
      <c r="AF51" s="33" t="n">
        <v>-0.006</v>
      </c>
      <c r="AG51" s="33" t="n">
        <v>-0.006</v>
      </c>
      <c r="AH51" s="33" t="n">
        <v>-0.006</v>
      </c>
      <c r="AI51" s="33" t="n">
        <v>-0.006</v>
      </c>
      <c r="AJ51" s="33" t="n">
        <v>-0.006</v>
      </c>
      <c r="AK51" s="33" t="n">
        <v>-0.006</v>
      </c>
      <c r="AL51" s="33" t="n">
        <v>-0.006</v>
      </c>
      <c r="AN51" s="15">
        <f>IFERROR(AN27/AN10,"")</f>
        <v/>
      </c>
      <c r="AO51" s="15">
        <f>IFERROR(AO27/AO10,"")</f>
        <v/>
      </c>
      <c r="AP51" s="15">
        <f>IFERROR(AP27/AP10,"")</f>
        <v/>
      </c>
      <c r="AQ51" s="15">
        <f>IFERROR(AQ27/AQ10,"")</f>
        <v/>
      </c>
      <c r="AR51" s="15">
        <f>IFERROR(AR27/AR10,"")</f>
        <v/>
      </c>
      <c r="AS51" s="32">
        <f>IFERROR(AS27/AS10,"")</f>
        <v/>
      </c>
      <c r="AT51" s="32">
        <f>IFERROR(AT27/AT10,"")</f>
        <v/>
      </c>
      <c r="AU51" s="32">
        <f>IFERROR(AU27/AU10,"")</f>
        <v/>
      </c>
      <c r="AV51" s="33" t="n">
        <v>-0.006</v>
      </c>
      <c r="AW51" s="33" t="n">
        <v>-0.006</v>
      </c>
    </row>
    <row r="52">
      <c r="D52" s="10" t="inlineStr">
        <is>
          <t>Effective Tax Rate</t>
        </is>
      </c>
      <c r="G52" s="15">
        <f>IFERROR(-G31/G28,"")</f>
        <v/>
      </c>
      <c r="H52" s="15">
        <f>IFERROR(-H31/H28,"")</f>
        <v/>
      </c>
      <c r="I52" s="15">
        <f>IFERROR(-I31/I28,"")</f>
        <v/>
      </c>
      <c r="J52" s="15">
        <f>IFERROR(-J31/J28,"")</f>
        <v/>
      </c>
      <c r="K52" s="15">
        <f>IFERROR(-K31/K28,"")</f>
        <v/>
      </c>
      <c r="L52" s="15">
        <f>IFERROR(-L31/L28,"")</f>
        <v/>
      </c>
      <c r="M52" s="15">
        <f>IFERROR(-M31/M28,"")</f>
        <v/>
      </c>
      <c r="N52" s="15">
        <f>IFERROR(-N31/N28,"")</f>
        <v/>
      </c>
      <c r="O52" s="15">
        <f>IFERROR(-O31/O28,"")</f>
        <v/>
      </c>
      <c r="P52" s="15">
        <f>IFERROR(-P31/P28,"")</f>
        <v/>
      </c>
      <c r="Q52" s="15">
        <f>IFERROR(-Q31/Q28,"")</f>
        <v/>
      </c>
      <c r="R52" s="15">
        <f>IFERROR(-R31/R28,"")</f>
        <v/>
      </c>
      <c r="S52" s="15">
        <f>IFERROR(-S31/S28,"")</f>
        <v/>
      </c>
      <c r="T52" s="15">
        <f>IFERROR(-T31/T28,"")</f>
        <v/>
      </c>
      <c r="U52" s="15">
        <f>IFERROR(-U31/U28,"")</f>
        <v/>
      </c>
      <c r="V52" s="15">
        <f>IFERROR(-V31/V28,"")</f>
        <v/>
      </c>
      <c r="W52" s="15">
        <f>IFERROR(-W31/W28,"")</f>
        <v/>
      </c>
      <c r="X52" s="15">
        <f>IFERROR(-X31/X28,"")</f>
        <v/>
      </c>
      <c r="Y52" s="15">
        <f>IFERROR(-Y31/Y28,"")</f>
        <v/>
      </c>
      <c r="Z52" s="15">
        <f>IFERROR(-Z31/Z28,"")</f>
        <v/>
      </c>
      <c r="AA52" s="15">
        <f>IFERROR(-AA31/AA28,"")</f>
        <v/>
      </c>
      <c r="AB52" s="15">
        <f>IFERROR(-AB31/AB28,"")</f>
        <v/>
      </c>
      <c r="AC52" s="15">
        <f>IFERROR(-AC31/AC28,"")</f>
        <v/>
      </c>
      <c r="AD52" s="33" t="n">
        <v>0.15</v>
      </c>
      <c r="AE52" s="33" t="n">
        <v>0.155</v>
      </c>
      <c r="AF52" s="33" t="n">
        <v>0.155</v>
      </c>
      <c r="AG52" s="33" t="n">
        <v>0.155</v>
      </c>
      <c r="AH52" s="33" t="n">
        <v>0.155</v>
      </c>
      <c r="AI52" s="33" t="n">
        <v>0.155</v>
      </c>
      <c r="AJ52" s="33" t="n">
        <v>0.155</v>
      </c>
      <c r="AK52" s="33" t="n">
        <v>0.155</v>
      </c>
      <c r="AL52" s="33" t="n">
        <v>0.155</v>
      </c>
      <c r="AN52" s="15">
        <f>IFERROR(-AN31/AN28,"")</f>
        <v/>
      </c>
      <c r="AO52" s="15">
        <f>IFERROR(-AO31/AO28,"")</f>
        <v/>
      </c>
      <c r="AP52" s="15">
        <f>IFERROR(-AP31/AP28,"")</f>
        <v/>
      </c>
      <c r="AQ52" s="15">
        <f>IFERROR(-AQ31/AQ28,"")</f>
        <v/>
      </c>
      <c r="AR52" s="15">
        <f>IFERROR(-AR31/AR28,"")</f>
        <v/>
      </c>
      <c r="AS52" s="32">
        <f>IFERROR(-AS31/AS28,"")</f>
        <v/>
      </c>
      <c r="AT52" s="32">
        <f>IFERROR(-AT31/AT28,"")</f>
        <v/>
      </c>
      <c r="AU52" s="32">
        <f>IFERROR(-AU31/AU28,"")</f>
        <v/>
      </c>
      <c r="AV52" s="33" t="n">
        <v>0.155</v>
      </c>
      <c r="AW52" s="33" t="n">
        <v>0.155</v>
      </c>
    </row>
    <row r="53">
      <c r="D53" s="10" t="inlineStr">
        <is>
          <t>Diluted Shares QoQ/YoY Growth</t>
        </is>
      </c>
      <c r="H53" s="15">
        <f>IFERROR(H39/G39-1,"")</f>
        <v/>
      </c>
      <c r="I53" s="15">
        <f>IFERROR(I39/H39-1,"")</f>
        <v/>
      </c>
      <c r="J53" s="15">
        <f>IFERROR(J39/I39-1,"")</f>
        <v/>
      </c>
      <c r="K53" s="15">
        <f>IFERROR(K39/J39-1,"")</f>
        <v/>
      </c>
      <c r="L53" s="15">
        <f>IFERROR(L39/K39-1,"")</f>
        <v/>
      </c>
      <c r="M53" s="15">
        <f>IFERROR(M39/L39-1,"")</f>
        <v/>
      </c>
      <c r="N53" s="15">
        <f>IFERROR(N39/M39-1,"")</f>
        <v/>
      </c>
      <c r="O53" s="15">
        <f>IFERROR(O39/N39-1,"")</f>
        <v/>
      </c>
      <c r="P53" s="15">
        <f>IFERROR(P39/O39-1,"")</f>
        <v/>
      </c>
      <c r="Q53" s="15">
        <f>IFERROR(Q39/P39-1,"")</f>
        <v/>
      </c>
      <c r="R53" s="15">
        <f>IFERROR(R39/Q39-1,"")</f>
        <v/>
      </c>
      <c r="S53" s="15">
        <f>IFERROR(S39/R39-1,"")</f>
        <v/>
      </c>
      <c r="T53" s="15">
        <f>IFERROR(T39/S39-1,"")</f>
        <v/>
      </c>
      <c r="U53" s="15">
        <f>IFERROR(U39/T39-1,"")</f>
        <v/>
      </c>
      <c r="V53" s="15">
        <f>IFERROR(V39/U39-1,"")</f>
        <v/>
      </c>
      <c r="W53" s="15">
        <f>IFERROR(W39/V39-1,"")</f>
        <v/>
      </c>
      <c r="X53" s="15">
        <f>IFERROR(X39/W39-1,"")</f>
        <v/>
      </c>
      <c r="Y53" s="15">
        <f>IFERROR(Y39/X39-1,"")</f>
        <v/>
      </c>
      <c r="Z53" s="15">
        <f>IFERROR(Z39/Y39-1,"")</f>
        <v/>
      </c>
      <c r="AA53" s="15">
        <f>IFERROR(AA39/Z39-1,"")</f>
        <v/>
      </c>
      <c r="AB53" s="15">
        <f>IFERROR(AB39/AA39-1,"")</f>
        <v/>
      </c>
      <c r="AC53" s="15">
        <f>IFERROR(AC39/AB39-1,"")</f>
        <v/>
      </c>
      <c r="AD53" s="33" t="n">
        <v>0.004</v>
      </c>
      <c r="AE53" s="33" t="n">
        <v>0.003</v>
      </c>
      <c r="AF53" s="33" t="n">
        <v>-0.0075</v>
      </c>
      <c r="AG53" s="33" t="n">
        <v>-0.0075</v>
      </c>
      <c r="AH53" s="33" t="n">
        <v>-0.0075</v>
      </c>
      <c r="AI53" s="33" t="n">
        <v>-0.0075</v>
      </c>
      <c r="AJ53" s="33" t="n">
        <v>-0.0075</v>
      </c>
      <c r="AK53" s="33" t="n">
        <v>-0.0075</v>
      </c>
      <c r="AL53" s="33" t="n">
        <v>-0.0075</v>
      </c>
      <c r="AO53" s="15">
        <f>IFERROR(AO39/AN39-1,"")</f>
        <v/>
      </c>
      <c r="AP53" s="15">
        <f>IFERROR(AP39/AO39-1,"")</f>
        <v/>
      </c>
      <c r="AQ53" s="15">
        <f>IFERROR(AQ39/AP39-1,"")</f>
        <v/>
      </c>
      <c r="AR53" s="15">
        <f>IFERROR(AR39/AQ39-1,"")</f>
        <v/>
      </c>
      <c r="AS53" s="32">
        <f>IFERROR(AS39/AR39-1,"")</f>
        <v/>
      </c>
      <c r="AT53" s="32">
        <f>IFERROR(AT39/AS39-1,"")</f>
        <v/>
      </c>
      <c r="AU53" s="32">
        <f>IFERROR(AU39/AT39-1,"")</f>
        <v/>
      </c>
      <c r="AV53" s="33" t="n">
        <v>-0.03</v>
      </c>
      <c r="AW53" s="33" t="n">
        <v>-0.03</v>
      </c>
    </row>
    <row r="54">
      <c r="D54" s="10" t="inlineStr">
        <is>
          <t>Operating Margin</t>
        </is>
      </c>
      <c r="G54" s="15">
        <f>IFERROR(G22/G10,"")</f>
        <v/>
      </c>
      <c r="H54" s="15">
        <f>IFERROR(H22/H10,"")</f>
        <v/>
      </c>
      <c r="I54" s="15">
        <f>IFERROR(I22/I10,"")</f>
        <v/>
      </c>
      <c r="J54" s="15">
        <f>IFERROR(J22/J10,"")</f>
        <v/>
      </c>
      <c r="K54" s="15">
        <f>IFERROR(K22/K10,"")</f>
        <v/>
      </c>
      <c r="L54" s="15">
        <f>IFERROR(L22/L10,"")</f>
        <v/>
      </c>
      <c r="M54" s="15">
        <f>IFERROR(M22/M10,"")</f>
        <v/>
      </c>
      <c r="N54" s="15">
        <f>IFERROR(N22/N10,"")</f>
        <v/>
      </c>
      <c r="O54" s="15">
        <f>IFERROR(O22/O10,"")</f>
        <v/>
      </c>
      <c r="P54" s="15">
        <f>IFERROR(P22/P10,"")</f>
        <v/>
      </c>
      <c r="Q54" s="15">
        <f>IFERROR(Q22/Q10,"")</f>
        <v/>
      </c>
      <c r="R54" s="15">
        <f>IFERROR(R22/R10,"")</f>
        <v/>
      </c>
      <c r="S54" s="15">
        <f>IFERROR(S22/S10,"")</f>
        <v/>
      </c>
      <c r="T54" s="15">
        <f>IFERROR(T22/T10,"")</f>
        <v/>
      </c>
      <c r="U54" s="15">
        <f>IFERROR(U22/U10,"")</f>
        <v/>
      </c>
      <c r="V54" s="15">
        <f>IFERROR(V22/V10,"")</f>
        <v/>
      </c>
      <c r="W54" s="15">
        <f>IFERROR(W22/W10,"")</f>
        <v/>
      </c>
      <c r="X54" s="15">
        <f>IFERROR(X22/X10,"")</f>
        <v/>
      </c>
      <c r="Y54" s="15">
        <f>IFERROR(Y22/Y10,"")</f>
        <v/>
      </c>
      <c r="Z54" s="15">
        <f>IFERROR(Z22/Z10,"")</f>
        <v/>
      </c>
      <c r="AA54" s="15">
        <f>IFERROR(AA22/AA10,"")</f>
        <v/>
      </c>
      <c r="AB54" s="15">
        <f>IFERROR(AB22/AB10,"")</f>
        <v/>
      </c>
      <c r="AC54" s="15">
        <f>IFERROR(AC22/AC10,"")</f>
        <v/>
      </c>
      <c r="AD54" s="32">
        <f>IFERROR(AD22/AD10,"")</f>
        <v/>
      </c>
      <c r="AE54" s="32">
        <f>IFERROR(AE22/AE10,"")</f>
        <v/>
      </c>
      <c r="AF54" s="32">
        <f>IFERROR(AF22/AF10,"")</f>
        <v/>
      </c>
      <c r="AG54" s="32">
        <f>IFERROR(AG22/AG10,"")</f>
        <v/>
      </c>
      <c r="AH54" s="32">
        <f>IFERROR(AH22/AH10,"")</f>
        <v/>
      </c>
      <c r="AI54" s="32">
        <f>IFERROR(AI22/AI10,"")</f>
        <v/>
      </c>
      <c r="AJ54" s="32">
        <f>IFERROR(AJ22/AJ10,"")</f>
        <v/>
      </c>
      <c r="AK54" s="32">
        <f>IFERROR(AK22/AK10,"")</f>
        <v/>
      </c>
      <c r="AL54" s="32">
        <f>IFERROR(AL22/AL10,"")</f>
        <v/>
      </c>
      <c r="AN54" s="15">
        <f>IFERROR(AN22/AN10,"")</f>
        <v/>
      </c>
      <c r="AO54" s="15">
        <f>IFERROR(AO22/AO10,"")</f>
        <v/>
      </c>
      <c r="AP54" s="15">
        <f>IFERROR(AP22/AP10,"")</f>
        <v/>
      </c>
      <c r="AQ54" s="15">
        <f>IFERROR(AQ22/AQ10,"")</f>
        <v/>
      </c>
      <c r="AR54" s="15">
        <f>IFERROR(AR22/AR10,"")</f>
        <v/>
      </c>
      <c r="AS54" s="32">
        <f>IFERROR(AS22/AS10,"")</f>
        <v/>
      </c>
      <c r="AT54" s="32">
        <f>IFERROR(AT22/AT10,"")</f>
        <v/>
      </c>
      <c r="AU54" s="32">
        <f>IFERROR(AU22/AU10,"")</f>
        <v/>
      </c>
      <c r="AV54" s="32">
        <f>IFERROR(AV22/AV10,"")</f>
        <v/>
      </c>
      <c r="AW54" s="32">
        <f>IFERROR(AW22/AW10,"")</f>
        <v/>
      </c>
    </row>
    <row r="55">
      <c r="D55" s="10" t="inlineStr">
        <is>
          <t>Pretax Margin</t>
        </is>
      </c>
      <c r="G55" s="15">
        <f>IFERROR(G28/G10,"")</f>
        <v/>
      </c>
      <c r="H55" s="15">
        <f>IFERROR(H28/H10,"")</f>
        <v/>
      </c>
      <c r="I55" s="15">
        <f>IFERROR(I28/I10,"")</f>
        <v/>
      </c>
      <c r="J55" s="15">
        <f>IFERROR(J28/J10,"")</f>
        <v/>
      </c>
      <c r="K55" s="15">
        <f>IFERROR(K28/K10,"")</f>
        <v/>
      </c>
      <c r="L55" s="15">
        <f>IFERROR(L28/L10,"")</f>
        <v/>
      </c>
      <c r="M55" s="15">
        <f>IFERROR(M28/M10,"")</f>
        <v/>
      </c>
      <c r="N55" s="15">
        <f>IFERROR(N28/N10,"")</f>
        <v/>
      </c>
      <c r="O55" s="15">
        <f>IFERROR(O28/O10,"")</f>
        <v/>
      </c>
      <c r="P55" s="15">
        <f>IFERROR(P28/P10,"")</f>
        <v/>
      </c>
      <c r="Q55" s="15">
        <f>IFERROR(Q28/Q10,"")</f>
        <v/>
      </c>
      <c r="R55" s="15">
        <f>IFERROR(R28/R10,"")</f>
        <v/>
      </c>
      <c r="S55" s="15">
        <f>IFERROR(S28/S10,"")</f>
        <v/>
      </c>
      <c r="T55" s="15">
        <f>IFERROR(T28/T10,"")</f>
        <v/>
      </c>
      <c r="U55" s="15">
        <f>IFERROR(U28/U10,"")</f>
        <v/>
      </c>
      <c r="V55" s="15">
        <f>IFERROR(V28/V10,"")</f>
        <v/>
      </c>
      <c r="W55" s="15">
        <f>IFERROR(W28/W10,"")</f>
        <v/>
      </c>
      <c r="X55" s="15">
        <f>IFERROR(X28/X10,"")</f>
        <v/>
      </c>
      <c r="Y55" s="15">
        <f>IFERROR(Y28/Y10,"")</f>
        <v/>
      </c>
      <c r="Z55" s="15">
        <f>IFERROR(Z28/Z10,"")</f>
        <v/>
      </c>
      <c r="AA55" s="15">
        <f>IFERROR(AA28/AA10,"")</f>
        <v/>
      </c>
      <c r="AB55" s="15">
        <f>IFERROR(AB28/AB10,"")</f>
        <v/>
      </c>
      <c r="AC55" s="15">
        <f>IFERROR(AC28/AC10,"")</f>
        <v/>
      </c>
      <c r="AD55" s="32">
        <f>IFERROR(AD28/AD10,"")</f>
        <v/>
      </c>
      <c r="AE55" s="32">
        <f>IFERROR(AE28/AE10,"")</f>
        <v/>
      </c>
      <c r="AF55" s="32">
        <f>IFERROR(AF28/AF10,"")</f>
        <v/>
      </c>
      <c r="AG55" s="32">
        <f>IFERROR(AG28/AG10,"")</f>
        <v/>
      </c>
      <c r="AH55" s="32">
        <f>IFERROR(AH28/AH10,"")</f>
        <v/>
      </c>
      <c r="AI55" s="32">
        <f>IFERROR(AI28/AI10,"")</f>
        <v/>
      </c>
      <c r="AJ55" s="32">
        <f>IFERROR(AJ28/AJ10,"")</f>
        <v/>
      </c>
      <c r="AK55" s="32">
        <f>IFERROR(AK28/AK10,"")</f>
        <v/>
      </c>
      <c r="AL55" s="32">
        <f>IFERROR(AL28/AL10,"")</f>
        <v/>
      </c>
      <c r="AN55" s="15">
        <f>IFERROR(AN28/AN10,"")</f>
        <v/>
      </c>
      <c r="AO55" s="15">
        <f>IFERROR(AO28/AO10,"")</f>
        <v/>
      </c>
      <c r="AP55" s="15">
        <f>IFERROR(AP28/AP10,"")</f>
        <v/>
      </c>
      <c r="AQ55" s="15">
        <f>IFERROR(AQ28/AQ10,"")</f>
        <v/>
      </c>
      <c r="AR55" s="15">
        <f>IFERROR(AR28/AR10,"")</f>
        <v/>
      </c>
      <c r="AS55" s="32">
        <f>IFERROR(AS28/AS10,"")</f>
        <v/>
      </c>
      <c r="AT55" s="32">
        <f>IFERROR(AT28/AT10,"")</f>
        <v/>
      </c>
      <c r="AU55" s="32">
        <f>IFERROR(AU28/AU10,"")</f>
        <v/>
      </c>
      <c r="AV55" s="32">
        <f>IFERROR(AV28/AV10,"")</f>
        <v/>
      </c>
      <c r="AW55" s="32">
        <f>IFERROR(AW28/AW10,"")</f>
        <v/>
      </c>
    </row>
    <row r="56">
      <c r="D56" s="10" t="inlineStr">
        <is>
          <t>Net Margin</t>
        </is>
      </c>
      <c r="G56" s="15">
        <f>IFERROR(G33/G10,"")</f>
        <v/>
      </c>
      <c r="H56" s="15">
        <f>IFERROR(H33/H10,"")</f>
        <v/>
      </c>
      <c r="I56" s="15">
        <f>IFERROR(I33/I10,"")</f>
        <v/>
      </c>
      <c r="J56" s="15">
        <f>IFERROR(J33/J10,"")</f>
        <v/>
      </c>
      <c r="K56" s="15">
        <f>IFERROR(K33/K10,"")</f>
        <v/>
      </c>
      <c r="L56" s="15">
        <f>IFERROR(L33/L10,"")</f>
        <v/>
      </c>
      <c r="M56" s="15">
        <f>IFERROR(M33/M10,"")</f>
        <v/>
      </c>
      <c r="N56" s="15">
        <f>IFERROR(N33/N10,"")</f>
        <v/>
      </c>
      <c r="O56" s="15">
        <f>IFERROR(O33/O10,"")</f>
        <v/>
      </c>
      <c r="P56" s="15">
        <f>IFERROR(P33/P10,"")</f>
        <v/>
      </c>
      <c r="Q56" s="15">
        <f>IFERROR(Q33/Q10,"")</f>
        <v/>
      </c>
      <c r="R56" s="15">
        <f>IFERROR(R33/R10,"")</f>
        <v/>
      </c>
      <c r="S56" s="15">
        <f>IFERROR(S33/S10,"")</f>
        <v/>
      </c>
      <c r="T56" s="15">
        <f>IFERROR(T33/T10,"")</f>
        <v/>
      </c>
      <c r="U56" s="15">
        <f>IFERROR(U33/U10,"")</f>
        <v/>
      </c>
      <c r="V56" s="15">
        <f>IFERROR(V33/V10,"")</f>
        <v/>
      </c>
      <c r="W56" s="15">
        <f>IFERROR(W33/W10,"")</f>
        <v/>
      </c>
      <c r="X56" s="15">
        <f>IFERROR(X33/X10,"")</f>
        <v/>
      </c>
      <c r="Y56" s="15">
        <f>IFERROR(Y33/Y10,"")</f>
        <v/>
      </c>
      <c r="Z56" s="15">
        <f>IFERROR(Z33/Z10,"")</f>
        <v/>
      </c>
      <c r="AA56" s="15">
        <f>IFERROR(AA33/AA10,"")</f>
        <v/>
      </c>
      <c r="AB56" s="15">
        <f>IFERROR(AB33/AB10,"")</f>
        <v/>
      </c>
      <c r="AC56" s="15">
        <f>IFERROR(AC33/AC10,"")</f>
        <v/>
      </c>
      <c r="AD56" s="32">
        <f>IFERROR(AD33/AD10,"")</f>
        <v/>
      </c>
      <c r="AE56" s="32">
        <f>IFERROR(AE33/AE10,"")</f>
        <v/>
      </c>
      <c r="AF56" s="32">
        <f>IFERROR(AF33/AF10,"")</f>
        <v/>
      </c>
      <c r="AG56" s="32">
        <f>IFERROR(AG33/AG10,"")</f>
        <v/>
      </c>
      <c r="AH56" s="32">
        <f>IFERROR(AH33/AH10,"")</f>
        <v/>
      </c>
      <c r="AI56" s="32">
        <f>IFERROR(AI33/AI10,"")</f>
        <v/>
      </c>
      <c r="AJ56" s="32">
        <f>IFERROR(AJ33/AJ10,"")</f>
        <v/>
      </c>
      <c r="AK56" s="32">
        <f>IFERROR(AK33/AK10,"")</f>
        <v/>
      </c>
      <c r="AL56" s="32">
        <f>IFERROR(AL33/AL10,"")</f>
        <v/>
      </c>
      <c r="AN56" s="15">
        <f>IFERROR(AN33/AN10,"")</f>
        <v/>
      </c>
      <c r="AO56" s="15">
        <f>IFERROR(AO33/AO10,"")</f>
        <v/>
      </c>
      <c r="AP56" s="15">
        <f>IFERROR(AP33/AP10,"")</f>
        <v/>
      </c>
      <c r="AQ56" s="15">
        <f>IFERROR(AQ33/AQ10,"")</f>
        <v/>
      </c>
      <c r="AR56" s="15">
        <f>IFERROR(AR33/AR10,"")</f>
        <v/>
      </c>
      <c r="AS56" s="32">
        <f>IFERROR(AS33/AS10,"")</f>
        <v/>
      </c>
      <c r="AT56" s="32">
        <f>IFERROR(AT33/AT10,"")</f>
        <v/>
      </c>
      <c r="AU56" s="32">
        <f>IFERROR(AU33/AU10,"")</f>
        <v/>
      </c>
      <c r="AV56" s="32">
        <f>IFERROR(AV33/AV10,"")</f>
        <v/>
      </c>
      <c r="AW56" s="32">
        <f>IFERROR(AW33/AW10,"")</f>
        <v/>
      </c>
    </row>
    <row r="57"/>
    <row r="58"/>
    <row r="59"/>
    <row r="60">
      <c r="B60" s="7" t="inlineStr">
        <is>
          <t>KPI Drivers</t>
        </is>
      </c>
      <c r="C60" s="7" t="n"/>
      <c r="D60" s="7" t="n"/>
      <c r="E60" s="7" t="n"/>
      <c r="F60" s="7" t="n"/>
      <c r="G60" s="7" t="n"/>
      <c r="H60" s="7" t="n"/>
      <c r="I60" s="7" t="n"/>
      <c r="J60" s="7" t="n"/>
      <c r="K60" s="7" t="n"/>
      <c r="L60" s="7" t="n"/>
      <c r="M60" s="7" t="n"/>
      <c r="N60" s="7" t="n"/>
      <c r="O60" s="7" t="n"/>
      <c r="P60" s="7" t="n"/>
      <c r="Q60" s="7" t="n"/>
      <c r="R60" s="7" t="n"/>
      <c r="S60" s="7" t="n"/>
      <c r="T60" s="7" t="n"/>
      <c r="U60" s="7" t="n"/>
      <c r="V60" s="7" t="n"/>
      <c r="W60" s="7" t="n"/>
      <c r="X60" s="7" t="n"/>
      <c r="Y60" s="7" t="n"/>
      <c r="Z60" s="7" t="n"/>
      <c r="AA60" s="7" t="n"/>
      <c r="AB60" s="7" t="n"/>
      <c r="AC60" s="7" t="n"/>
      <c r="AD60" s="7" t="n"/>
      <c r="AE60" s="7" t="n"/>
      <c r="AF60" s="7" t="n"/>
      <c r="AG60" s="7" t="n"/>
      <c r="AH60" s="7" t="n"/>
      <c r="AI60" s="7" t="n"/>
      <c r="AJ60" s="7" t="n"/>
      <c r="AK60" s="7" t="n"/>
      <c r="AL60" s="7" t="n"/>
      <c r="AN60" s="7" t="n"/>
      <c r="AO60" s="7" t="n"/>
      <c r="AP60" s="7" t="n"/>
      <c r="AQ60" s="7" t="n"/>
      <c r="AR60" s="7" t="n"/>
      <c r="AS60" s="7" t="n"/>
      <c r="AT60" s="7" t="n"/>
      <c r="AU60" s="7" t="n"/>
      <c r="AV60" s="7" t="n"/>
      <c r="AW60" s="7" t="n"/>
    </row>
    <row r="61"/>
    <row r="62">
      <c r="C62" s="6" t="inlineStr">
        <is>
          <t>DRAM Revenue ($M)</t>
        </is>
      </c>
      <c r="G62" s="29" t="n">
        <v>4056</v>
      </c>
      <c r="H62" s="29" t="n">
        <v>4444</v>
      </c>
      <c r="I62" s="29" t="n">
        <v>5448</v>
      </c>
      <c r="J62" s="29" t="n">
        <v>6091</v>
      </c>
      <c r="K62" s="29" t="n">
        <v>5587</v>
      </c>
      <c r="L62" s="29" t="n">
        <v>5719</v>
      </c>
      <c r="M62" s="29" t="n">
        <v>6271</v>
      </c>
      <c r="N62" s="29" t="n">
        <v>4809</v>
      </c>
      <c r="O62" s="29" t="n">
        <v>2829</v>
      </c>
      <c r="P62" s="29" t="n">
        <v>2722</v>
      </c>
      <c r="Q62" s="29" t="n">
        <v>2672</v>
      </c>
      <c r="R62" s="29" t="n">
        <v>2755</v>
      </c>
      <c r="S62" s="29" t="n">
        <v>3427</v>
      </c>
      <c r="T62" s="29" t="n">
        <v>4158</v>
      </c>
      <c r="U62" s="29" t="n">
        <v>4692</v>
      </c>
      <c r="V62" s="29" t="n">
        <v>5326</v>
      </c>
      <c r="W62" s="29" t="n">
        <v>6400</v>
      </c>
      <c r="X62" s="29" t="n">
        <v>6123</v>
      </c>
      <c r="Y62" s="29" t="n">
        <v>7071</v>
      </c>
      <c r="Z62" s="29" t="n">
        <v>8984</v>
      </c>
      <c r="AA62" s="29" t="n">
        <v>10812</v>
      </c>
      <c r="AB62" s="29" t="n">
        <v>18768</v>
      </c>
      <c r="AC62" s="29" t="n">
        <v>31328</v>
      </c>
      <c r="AD62" s="27">
        <f>AC62*(1+AD63)*(1+AD64)</f>
        <v/>
      </c>
      <c r="AE62" s="27">
        <f>AD62*(1+AE63)*(1+AE64)</f>
        <v/>
      </c>
      <c r="AF62" s="27">
        <f>AE62*(1+AF63)*(1+AF64)</f>
        <v/>
      </c>
      <c r="AG62" s="27">
        <f>AF62*(1+AG63)*(1+AG64)</f>
        <v/>
      </c>
      <c r="AH62" s="27">
        <f>AG62*(1+AH63)*(1+AH64)</f>
        <v/>
      </c>
      <c r="AI62" s="27">
        <f>AH62*(1+AI63)*(1+AI64)</f>
        <v/>
      </c>
      <c r="AJ62" s="27">
        <f>AI62*(1+AJ63)*(1+AJ64)</f>
        <v/>
      </c>
      <c r="AK62" s="27">
        <f>AJ62*(1+AK63)*(1+AK64)</f>
        <v/>
      </c>
      <c r="AL62" s="27">
        <f>AK62*(1+AL63)*(1+AL64)</f>
        <v/>
      </c>
      <c r="AN62" s="29" t="n">
        <v>20039</v>
      </c>
      <c r="AO62" s="29" t="n">
        <v>22386</v>
      </c>
      <c r="AP62" s="29" t="n">
        <v>10978</v>
      </c>
      <c r="AQ62" s="29" t="n">
        <v>17603</v>
      </c>
      <c r="AR62" s="29" t="n">
        <v>28578</v>
      </c>
      <c r="AS62" s="27">
        <f>AA62+AB62+AC62+AD62</f>
        <v/>
      </c>
      <c r="AT62" s="27">
        <f>AE62+AF62+AG62+AH62</f>
        <v/>
      </c>
      <c r="AU62" s="27">
        <f>AI62+AJ62+AK62+AL62</f>
        <v/>
      </c>
      <c r="AV62" s="27">
        <f>AU62*(1+AV63)*(1+AV64)</f>
        <v/>
      </c>
      <c r="AW62" s="27">
        <f>AV62*(1+AW63)*(1+AW64)</f>
        <v/>
      </c>
    </row>
    <row r="63">
      <c r="D63" s="3" t="inlineStr">
        <is>
          <t>Bit shipment growth % (driver) — INFO: forward-only, MD&amp;A discloses direction qualitatively</t>
        </is>
      </c>
      <c r="AD63" s="33" t="n">
        <v>0.06</v>
      </c>
      <c r="AE63" s="33" t="n">
        <v>0.04</v>
      </c>
      <c r="AF63" s="33" t="n">
        <v>0.03</v>
      </c>
      <c r="AG63" s="33" t="n">
        <v>0.03</v>
      </c>
      <c r="AH63" s="33" t="n">
        <v>0.02</v>
      </c>
      <c r="AI63" s="33" t="n">
        <v>0.03</v>
      </c>
      <c r="AJ63" s="33" t="n">
        <v>0.03</v>
      </c>
      <c r="AK63" s="33" t="n">
        <v>0.03</v>
      </c>
      <c r="AL63" s="33" t="n">
        <v>0.03</v>
      </c>
      <c r="AV63" s="33" t="n">
        <v>0.12</v>
      </c>
      <c r="AW63" s="33" t="n">
        <v>0.15</v>
      </c>
    </row>
    <row r="64">
      <c r="D64" s="3" t="inlineStr">
        <is>
          <t>ASP change % (driver) — INFO: forward-only, MD&amp;A discloses direction qualitatively</t>
        </is>
      </c>
      <c r="AD64" s="33" t="n">
        <v>0.142</v>
      </c>
      <c r="AE64" s="33" t="n">
        <v>0.04</v>
      </c>
      <c r="AF64" s="33" t="n">
        <v>0</v>
      </c>
      <c r="AG64" s="33" t="n">
        <v>-0.02</v>
      </c>
      <c r="AH64" s="33" t="n">
        <v>-0.07000000000000001</v>
      </c>
      <c r="AI64" s="33" t="n">
        <v>-0.09</v>
      </c>
      <c r="AJ64" s="33" t="n">
        <v>-0.08</v>
      </c>
      <c r="AK64" s="33" t="n">
        <v>-0.05</v>
      </c>
      <c r="AL64" s="33" t="n">
        <v>-0.02</v>
      </c>
      <c r="AV64" s="33" t="n">
        <v>-0.18</v>
      </c>
      <c r="AW64" s="33" t="n">
        <v>-0.03</v>
      </c>
    </row>
    <row r="65">
      <c r="D65" s="3" t="inlineStr">
        <is>
          <t>Implied revenue growth % (QoQ hist / (1+bit)(1+ASP) proj)</t>
        </is>
      </c>
      <c r="H65" s="32">
        <f>IFERROR(H62/G62-1,"")</f>
        <v/>
      </c>
      <c r="I65" s="32">
        <f>IFERROR(I62/H62-1,"")</f>
        <v/>
      </c>
      <c r="J65" s="32">
        <f>IFERROR(J62/I62-1,"")</f>
        <v/>
      </c>
      <c r="K65" s="32">
        <f>IFERROR(K62/J62-1,"")</f>
        <v/>
      </c>
      <c r="L65" s="32">
        <f>IFERROR(L62/K62-1,"")</f>
        <v/>
      </c>
      <c r="M65" s="32">
        <f>IFERROR(M62/L62-1,"")</f>
        <v/>
      </c>
      <c r="N65" s="32">
        <f>IFERROR(N62/M62-1,"")</f>
        <v/>
      </c>
      <c r="O65" s="32">
        <f>IFERROR(O62/N62-1,"")</f>
        <v/>
      </c>
      <c r="P65" s="32">
        <f>IFERROR(P62/O62-1,"")</f>
        <v/>
      </c>
      <c r="Q65" s="32">
        <f>IFERROR(Q62/P62-1,"")</f>
        <v/>
      </c>
      <c r="R65" s="32">
        <f>IFERROR(R62/Q62-1,"")</f>
        <v/>
      </c>
      <c r="S65" s="32">
        <f>IFERROR(S62/R62-1,"")</f>
        <v/>
      </c>
      <c r="T65" s="32">
        <f>IFERROR(T62/S62-1,"")</f>
        <v/>
      </c>
      <c r="U65" s="32">
        <f>IFERROR(U62/T62-1,"")</f>
        <v/>
      </c>
      <c r="V65" s="32">
        <f>IFERROR(V62/U62-1,"")</f>
        <v/>
      </c>
      <c r="W65" s="32">
        <f>IFERROR(W62/V62-1,"")</f>
        <v/>
      </c>
      <c r="X65" s="32">
        <f>IFERROR(X62/W62-1,"")</f>
        <v/>
      </c>
      <c r="Y65" s="32">
        <f>IFERROR(Y62/X62-1,"")</f>
        <v/>
      </c>
      <c r="Z65" s="32">
        <f>IFERROR(Z62/Y62-1,"")</f>
        <v/>
      </c>
      <c r="AA65" s="32">
        <f>IFERROR(AA62/Z62-1,"")</f>
        <v/>
      </c>
      <c r="AB65" s="32">
        <f>IFERROR(AB62/AA62-1,"")</f>
        <v/>
      </c>
      <c r="AC65" s="32">
        <f>IFERROR(AC62/AB62-1,"")</f>
        <v/>
      </c>
      <c r="AD65" s="32">
        <f>(1+AD63)*(1+AD64)-1</f>
        <v/>
      </c>
      <c r="AE65" s="32">
        <f>(1+AE63)*(1+AE64)-1</f>
        <v/>
      </c>
      <c r="AF65" s="32">
        <f>(1+AF63)*(1+AF64)-1</f>
        <v/>
      </c>
      <c r="AG65" s="32">
        <f>(1+AG63)*(1+AG64)-1</f>
        <v/>
      </c>
      <c r="AH65" s="32">
        <f>(1+AH63)*(1+AH64)-1</f>
        <v/>
      </c>
      <c r="AI65" s="32">
        <f>(1+AI63)*(1+AI64)-1</f>
        <v/>
      </c>
      <c r="AJ65" s="32">
        <f>(1+AJ63)*(1+AJ64)-1</f>
        <v/>
      </c>
      <c r="AK65" s="32">
        <f>(1+AK63)*(1+AK64)-1</f>
        <v/>
      </c>
      <c r="AL65" s="32">
        <f>(1+AL63)*(1+AL64)-1</f>
        <v/>
      </c>
      <c r="AO65" s="32">
        <f>IFERROR(AO62/AN62-1,"")</f>
        <v/>
      </c>
      <c r="AP65" s="32">
        <f>IFERROR(AP62/AO62-1,"")</f>
        <v/>
      </c>
      <c r="AQ65" s="32">
        <f>IFERROR(AQ62/AP62-1,"")</f>
        <v/>
      </c>
      <c r="AR65" s="32">
        <f>IFERROR(AR62/AQ62-1,"")</f>
        <v/>
      </c>
      <c r="AS65" s="32">
        <f>IFERROR(AS62/AR62-1,"")</f>
        <v/>
      </c>
      <c r="AT65" s="32">
        <f>IFERROR(AT62/AS62-1,"")</f>
        <v/>
      </c>
      <c r="AU65" s="32">
        <f>IFERROR(AU62/AT62-1,"")</f>
        <v/>
      </c>
      <c r="AV65" s="32">
        <f>(1+AV63)*(1+AV64)-1</f>
        <v/>
      </c>
      <c r="AW65" s="32">
        <f>(1+AW63)*(1+AW64)-1</f>
        <v/>
      </c>
    </row>
    <row r="66">
      <c r="C66" s="6" t="inlineStr">
        <is>
          <t>NAND Revenue ($M)</t>
        </is>
      </c>
      <c r="G66" s="29" t="n">
        <v>1574</v>
      </c>
      <c r="H66" s="29" t="n">
        <v>1650</v>
      </c>
      <c r="I66" s="29" t="n">
        <v>1812</v>
      </c>
      <c r="J66" s="29" t="n">
        <v>1971</v>
      </c>
      <c r="K66" s="29" t="n">
        <v>1878</v>
      </c>
      <c r="L66" s="29" t="n">
        <v>1957</v>
      </c>
      <c r="M66" s="29" t="n">
        <v>2288</v>
      </c>
      <c r="N66" s="29" t="n">
        <v>1688</v>
      </c>
      <c r="O66" s="29" t="n">
        <v>1103</v>
      </c>
      <c r="P66" s="29" t="n">
        <v>885</v>
      </c>
      <c r="Q66" s="29" t="n">
        <v>1013</v>
      </c>
      <c r="R66" s="29" t="n">
        <v>1205</v>
      </c>
      <c r="S66" s="29" t="n">
        <v>1230</v>
      </c>
      <c r="T66" s="29" t="n">
        <v>1567</v>
      </c>
      <c r="U66" s="29" t="n">
        <v>2065</v>
      </c>
      <c r="V66" s="29" t="n">
        <v>2365</v>
      </c>
      <c r="W66" s="29" t="n">
        <v>2241</v>
      </c>
      <c r="X66" s="29" t="n">
        <v>1855</v>
      </c>
      <c r="Y66" s="29" t="n">
        <v>2155</v>
      </c>
      <c r="Z66" s="29" t="n">
        <v>2252</v>
      </c>
      <c r="AA66" s="29" t="n">
        <v>2743</v>
      </c>
      <c r="AB66" s="29" t="n">
        <v>4997</v>
      </c>
      <c r="AC66" s="29" t="n">
        <v>9943</v>
      </c>
      <c r="AD66" s="27">
        <f>AC66*(1+AD67)*(1+AD68)</f>
        <v/>
      </c>
      <c r="AE66" s="27">
        <f>AD66*(1+AE67)*(1+AE68)</f>
        <v/>
      </c>
      <c r="AF66" s="27">
        <f>AE66*(1+AF67)*(1+AF68)</f>
        <v/>
      </c>
      <c r="AG66" s="27">
        <f>AF66*(1+AG67)*(1+AG68)</f>
        <v/>
      </c>
      <c r="AH66" s="27">
        <f>AG66*(1+AH67)*(1+AH68)</f>
        <v/>
      </c>
      <c r="AI66" s="27">
        <f>AH66*(1+AI67)*(1+AI68)</f>
        <v/>
      </c>
      <c r="AJ66" s="27">
        <f>AI66*(1+AJ67)*(1+AJ68)</f>
        <v/>
      </c>
      <c r="AK66" s="27">
        <f>AJ66*(1+AK67)*(1+AK68)</f>
        <v/>
      </c>
      <c r="AL66" s="27">
        <f>AK66*(1+AL67)*(1+AL68)</f>
        <v/>
      </c>
      <c r="AN66" s="29" t="n">
        <v>7007</v>
      </c>
      <c r="AO66" s="29" t="n">
        <v>7811</v>
      </c>
      <c r="AP66" s="29" t="n">
        <v>4206</v>
      </c>
      <c r="AQ66" s="29" t="n">
        <v>7227</v>
      </c>
      <c r="AR66" s="29" t="n">
        <v>8503</v>
      </c>
      <c r="AS66" s="27">
        <f>AA66+AB66+AC66+AD66</f>
        <v/>
      </c>
      <c r="AT66" s="27">
        <f>AE66+AF66+AG66+AH66</f>
        <v/>
      </c>
      <c r="AU66" s="27">
        <f>AI66+AJ66+AK66+AL66</f>
        <v/>
      </c>
      <c r="AV66" s="27">
        <f>AU66*(1+AV67)*(1+AV68)</f>
        <v/>
      </c>
      <c r="AW66" s="27">
        <f>AV66*(1+AW67)*(1+AW68)</f>
        <v/>
      </c>
    </row>
    <row r="67">
      <c r="D67" s="3" t="inlineStr">
        <is>
          <t>Bit shipment growth % (driver) — INFO: forward-only, MD&amp;A discloses direction qualitatively</t>
        </is>
      </c>
      <c r="AD67" s="33" t="n">
        <v>0.08</v>
      </c>
      <c r="AE67" s="33" t="n">
        <v>0.05</v>
      </c>
      <c r="AF67" s="33" t="n">
        <v>0.04</v>
      </c>
      <c r="AG67" s="33" t="n">
        <v>0.04</v>
      </c>
      <c r="AH67" s="33" t="n">
        <v>0.03</v>
      </c>
      <c r="AI67" s="33" t="n">
        <v>0.04</v>
      </c>
      <c r="AJ67" s="33" t="n">
        <v>0.04</v>
      </c>
      <c r="AK67" s="33" t="n">
        <v>0.04</v>
      </c>
      <c r="AL67" s="33" t="n">
        <v>0.04</v>
      </c>
      <c r="AV67" s="33" t="n">
        <v>0.15</v>
      </c>
      <c r="AW67" s="33" t="n">
        <v>0.15</v>
      </c>
    </row>
    <row r="68">
      <c r="D68" s="3" t="inlineStr">
        <is>
          <t>ASP change % (driver) — INFO: forward-only, MD&amp;A discloses direction qualitatively</t>
        </is>
      </c>
      <c r="AD68" s="33" t="n">
        <v>0.111</v>
      </c>
      <c r="AE68" s="33" t="n">
        <v>0.01</v>
      </c>
      <c r="AF68" s="33" t="n">
        <v>-0.02</v>
      </c>
      <c r="AG68" s="33" t="n">
        <v>-0.04</v>
      </c>
      <c r="AH68" s="33" t="n">
        <v>-0.08</v>
      </c>
      <c r="AI68" s="33" t="n">
        <v>-0.09</v>
      </c>
      <c r="AJ68" s="33" t="n">
        <v>-0.08</v>
      </c>
      <c r="AK68" s="33" t="n">
        <v>-0.05</v>
      </c>
      <c r="AL68" s="33" t="n">
        <v>-0.02</v>
      </c>
      <c r="AV68" s="33" t="n">
        <v>-0.18</v>
      </c>
      <c r="AW68" s="33" t="n">
        <v>-0.04</v>
      </c>
    </row>
    <row r="69">
      <c r="D69" s="3" t="inlineStr">
        <is>
          <t>Implied revenue growth % (QoQ hist / (1+bit)(1+ASP) proj)</t>
        </is>
      </c>
      <c r="H69" s="32">
        <f>IFERROR(H66/G66-1,"")</f>
        <v/>
      </c>
      <c r="I69" s="32">
        <f>IFERROR(I66/H66-1,"")</f>
        <v/>
      </c>
      <c r="J69" s="32">
        <f>IFERROR(J66/I66-1,"")</f>
        <v/>
      </c>
      <c r="K69" s="32">
        <f>IFERROR(K66/J66-1,"")</f>
        <v/>
      </c>
      <c r="L69" s="32">
        <f>IFERROR(L66/K66-1,"")</f>
        <v/>
      </c>
      <c r="M69" s="32">
        <f>IFERROR(M66/L66-1,"")</f>
        <v/>
      </c>
      <c r="N69" s="32">
        <f>IFERROR(N66/M66-1,"")</f>
        <v/>
      </c>
      <c r="O69" s="32">
        <f>IFERROR(O66/N66-1,"")</f>
        <v/>
      </c>
      <c r="P69" s="32">
        <f>IFERROR(P66/O66-1,"")</f>
        <v/>
      </c>
      <c r="Q69" s="32">
        <f>IFERROR(Q66/P66-1,"")</f>
        <v/>
      </c>
      <c r="R69" s="32">
        <f>IFERROR(R66/Q66-1,"")</f>
        <v/>
      </c>
      <c r="S69" s="32">
        <f>IFERROR(S66/R66-1,"")</f>
        <v/>
      </c>
      <c r="T69" s="32">
        <f>IFERROR(T66/S66-1,"")</f>
        <v/>
      </c>
      <c r="U69" s="32">
        <f>IFERROR(U66/T66-1,"")</f>
        <v/>
      </c>
      <c r="V69" s="32">
        <f>IFERROR(V66/U66-1,"")</f>
        <v/>
      </c>
      <c r="W69" s="32">
        <f>IFERROR(W66/V66-1,"")</f>
        <v/>
      </c>
      <c r="X69" s="32">
        <f>IFERROR(X66/W66-1,"")</f>
        <v/>
      </c>
      <c r="Y69" s="32">
        <f>IFERROR(Y66/X66-1,"")</f>
        <v/>
      </c>
      <c r="Z69" s="32">
        <f>IFERROR(Z66/Y66-1,"")</f>
        <v/>
      </c>
      <c r="AA69" s="32">
        <f>IFERROR(AA66/Z66-1,"")</f>
        <v/>
      </c>
      <c r="AB69" s="32">
        <f>IFERROR(AB66/AA66-1,"")</f>
        <v/>
      </c>
      <c r="AC69" s="32">
        <f>IFERROR(AC66/AB66-1,"")</f>
        <v/>
      </c>
      <c r="AD69" s="32">
        <f>(1+AD67)*(1+AD68)-1</f>
        <v/>
      </c>
      <c r="AE69" s="32">
        <f>(1+AE67)*(1+AE68)-1</f>
        <v/>
      </c>
      <c r="AF69" s="32">
        <f>(1+AF67)*(1+AF68)-1</f>
        <v/>
      </c>
      <c r="AG69" s="32">
        <f>(1+AG67)*(1+AG68)-1</f>
        <v/>
      </c>
      <c r="AH69" s="32">
        <f>(1+AH67)*(1+AH68)-1</f>
        <v/>
      </c>
      <c r="AI69" s="32">
        <f>(1+AI67)*(1+AI68)-1</f>
        <v/>
      </c>
      <c r="AJ69" s="32">
        <f>(1+AJ67)*(1+AJ68)-1</f>
        <v/>
      </c>
      <c r="AK69" s="32">
        <f>(1+AK67)*(1+AK68)-1</f>
        <v/>
      </c>
      <c r="AL69" s="32">
        <f>(1+AL67)*(1+AL68)-1</f>
        <v/>
      </c>
      <c r="AO69" s="32">
        <f>IFERROR(AO66/AN66-1,"")</f>
        <v/>
      </c>
      <c r="AP69" s="32">
        <f>IFERROR(AP66/AO66-1,"")</f>
        <v/>
      </c>
      <c r="AQ69" s="32">
        <f>IFERROR(AQ66/AP66-1,"")</f>
        <v/>
      </c>
      <c r="AR69" s="32">
        <f>IFERROR(AR66/AQ66-1,"")</f>
        <v/>
      </c>
      <c r="AS69" s="32">
        <f>IFERROR(AS66/AR66-1,"")</f>
        <v/>
      </c>
      <c r="AT69" s="32">
        <f>IFERROR(AT66/AS66-1,"")</f>
        <v/>
      </c>
      <c r="AU69" s="32">
        <f>IFERROR(AU66/AT66-1,"")</f>
        <v/>
      </c>
      <c r="AV69" s="32">
        <f>(1+AV67)*(1+AV68)-1</f>
        <v/>
      </c>
      <c r="AW69" s="32">
        <f>(1+AW67)*(1+AW68)-1</f>
        <v/>
      </c>
    </row>
    <row r="70">
      <c r="C70" s="10" t="inlineStr">
        <is>
          <t>Other Revenue ($M, primarily NOR)</t>
        </is>
      </c>
      <c r="G70" s="29" t="n">
        <v>143</v>
      </c>
      <c r="H70" s="29" t="n">
        <v>142</v>
      </c>
      <c r="I70" s="29" t="n">
        <v>162</v>
      </c>
      <c r="J70" s="29" t="n">
        <v>212</v>
      </c>
      <c r="K70" s="29" t="n">
        <v>222</v>
      </c>
      <c r="L70" s="29" t="n">
        <v>110</v>
      </c>
      <c r="M70" s="29" t="n">
        <v>83</v>
      </c>
      <c r="N70" s="29" t="n">
        <v>146</v>
      </c>
      <c r="O70" s="29" t="n">
        <v>153</v>
      </c>
      <c r="P70" s="29" t="n">
        <v>86</v>
      </c>
      <c r="Q70" s="29" t="n">
        <v>67</v>
      </c>
      <c r="R70" s="29" t="n">
        <v>50</v>
      </c>
      <c r="S70" s="29" t="n">
        <v>69</v>
      </c>
      <c r="T70" s="29" t="n">
        <v>99</v>
      </c>
      <c r="U70" s="29" t="n">
        <v>54</v>
      </c>
      <c r="V70" s="29" t="n">
        <v>59</v>
      </c>
      <c r="W70" s="29" t="n">
        <v>68</v>
      </c>
      <c r="X70" s="29" t="n">
        <v>75</v>
      </c>
      <c r="Y70" s="29" t="n">
        <v>75</v>
      </c>
      <c r="Z70" s="29" t="n">
        <v>79</v>
      </c>
      <c r="AA70" s="29" t="n">
        <v>88</v>
      </c>
      <c r="AB70" s="29" t="n">
        <v>95</v>
      </c>
      <c r="AC70" s="29" t="n">
        <v>185</v>
      </c>
      <c r="AD70" s="27">
        <f>AC70*(1+AD71)</f>
        <v/>
      </c>
      <c r="AE70" s="27">
        <f>AD70*(1+AE71)</f>
        <v/>
      </c>
      <c r="AF70" s="27">
        <f>AE70*(1+AF71)</f>
        <v/>
      </c>
      <c r="AG70" s="27">
        <f>AF70*(1+AG71)</f>
        <v/>
      </c>
      <c r="AH70" s="27">
        <f>AG70*(1+AH71)</f>
        <v/>
      </c>
      <c r="AI70" s="27">
        <f>AH70*(1+AI71)</f>
        <v/>
      </c>
      <c r="AJ70" s="27">
        <f>AI70*(1+AJ71)</f>
        <v/>
      </c>
      <c r="AK70" s="27">
        <f>AJ70*(1+AK71)</f>
        <v/>
      </c>
      <c r="AL70" s="27">
        <f>AK70*(1+AL71)</f>
        <v/>
      </c>
      <c r="AN70" s="29" t="n">
        <v>659</v>
      </c>
      <c r="AO70" s="29" t="n">
        <v>561</v>
      </c>
      <c r="AP70" s="29" t="n">
        <v>356</v>
      </c>
      <c r="AQ70" s="29" t="n">
        <v>281</v>
      </c>
      <c r="AR70" s="29" t="n">
        <v>297</v>
      </c>
      <c r="AS70" s="27">
        <f>AA70+AB70+AC70+AD70</f>
        <v/>
      </c>
      <c r="AT70" s="27">
        <f>AE70+AF70+AG70+AH70</f>
        <v/>
      </c>
      <c r="AU70" s="27">
        <f>AI70+AJ70+AK70+AL70</f>
        <v/>
      </c>
      <c r="AV70" s="27">
        <f>AU70*(1+AV71)</f>
        <v/>
      </c>
      <c r="AW70" s="27">
        <f>AV70*(1+AW71)</f>
        <v/>
      </c>
    </row>
    <row r="71">
      <c r="D71" s="3" t="inlineStr">
        <is>
          <t>Growth % (driver; hist = implied QoQ/YoY)</t>
        </is>
      </c>
      <c r="H71" s="32">
        <f>IFERROR(H70/G70-1,"")</f>
        <v/>
      </c>
      <c r="I71" s="32">
        <f>IFERROR(I70/H70-1,"")</f>
        <v/>
      </c>
      <c r="J71" s="32">
        <f>IFERROR(J70/I70-1,"")</f>
        <v/>
      </c>
      <c r="K71" s="32">
        <f>IFERROR(K70/J70-1,"")</f>
        <v/>
      </c>
      <c r="L71" s="32">
        <f>IFERROR(L70/K70-1,"")</f>
        <v/>
      </c>
      <c r="M71" s="32">
        <f>IFERROR(M70/L70-1,"")</f>
        <v/>
      </c>
      <c r="N71" s="32">
        <f>IFERROR(N70/M70-1,"")</f>
        <v/>
      </c>
      <c r="O71" s="32">
        <f>IFERROR(O70/N70-1,"")</f>
        <v/>
      </c>
      <c r="P71" s="32">
        <f>IFERROR(P70/O70-1,"")</f>
        <v/>
      </c>
      <c r="Q71" s="32">
        <f>IFERROR(Q70/P70-1,"")</f>
        <v/>
      </c>
      <c r="R71" s="32">
        <f>IFERROR(R70/Q70-1,"")</f>
        <v/>
      </c>
      <c r="S71" s="32">
        <f>IFERROR(S70/R70-1,"")</f>
        <v/>
      </c>
      <c r="T71" s="32">
        <f>IFERROR(T70/S70-1,"")</f>
        <v/>
      </c>
      <c r="U71" s="32">
        <f>IFERROR(U70/T70-1,"")</f>
        <v/>
      </c>
      <c r="V71" s="32">
        <f>IFERROR(V70/U70-1,"")</f>
        <v/>
      </c>
      <c r="W71" s="32">
        <f>IFERROR(W70/V70-1,"")</f>
        <v/>
      </c>
      <c r="X71" s="32">
        <f>IFERROR(X70/W70-1,"")</f>
        <v/>
      </c>
      <c r="Y71" s="32">
        <f>IFERROR(Y70/X70-1,"")</f>
        <v/>
      </c>
      <c r="Z71" s="32">
        <f>IFERROR(Z70/Y70-1,"")</f>
        <v/>
      </c>
      <c r="AA71" s="32">
        <f>IFERROR(AA70/Z70-1,"")</f>
        <v/>
      </c>
      <c r="AB71" s="32">
        <f>IFERROR(AB70/AA70-1,"")</f>
        <v/>
      </c>
      <c r="AC71" s="32">
        <f>IFERROR(AC70/AB70-1,"")</f>
        <v/>
      </c>
      <c r="AD71" s="33" t="n">
        <v>0.1</v>
      </c>
      <c r="AE71" s="33" t="n">
        <v>0.02</v>
      </c>
      <c r="AF71" s="33" t="n">
        <v>0.02</v>
      </c>
      <c r="AG71" s="33" t="n">
        <v>0.02</v>
      </c>
      <c r="AH71" s="33" t="n">
        <v>0.02</v>
      </c>
      <c r="AI71" s="33" t="n">
        <v>0</v>
      </c>
      <c r="AJ71" s="33" t="n">
        <v>0</v>
      </c>
      <c r="AK71" s="33" t="n">
        <v>0</v>
      </c>
      <c r="AL71" s="33" t="n">
        <v>0</v>
      </c>
      <c r="AO71" s="32">
        <f>IFERROR(AO70/AN70-1,"")</f>
        <v/>
      </c>
      <c r="AP71" s="32">
        <f>IFERROR(AP70/AO70-1,"")</f>
        <v/>
      </c>
      <c r="AQ71" s="32">
        <f>IFERROR(AQ70/AP70-1,"")</f>
        <v/>
      </c>
      <c r="AR71" s="32">
        <f>IFERROR(AR70/AQ70-1,"")</f>
        <v/>
      </c>
      <c r="AS71" s="32">
        <f>IFERROR(AS70/AR70-1,"")</f>
        <v/>
      </c>
      <c r="AT71" s="32">
        <f>IFERROR(AT70/AS70-1,"")</f>
        <v/>
      </c>
      <c r="AU71" s="32">
        <f>IFERROR(AU70/AT70-1,"")</f>
        <v/>
      </c>
      <c r="AV71" s="33" t="n">
        <v>0</v>
      </c>
      <c r="AW71" s="33" t="n">
        <v>0</v>
      </c>
    </row>
    <row r="72">
      <c r="C72" s="6" t="inlineStr">
        <is>
          <t>Total Revenue ($M, derived = DRAM + NAND + Other)</t>
        </is>
      </c>
      <c r="G72" s="25">
        <f>G62+G66+G70</f>
        <v/>
      </c>
      <c r="H72" s="25">
        <f>H62+H66+H70</f>
        <v/>
      </c>
      <c r="I72" s="25">
        <f>I62+I66+I70</f>
        <v/>
      </c>
      <c r="J72" s="25">
        <f>J62+J66+J70</f>
        <v/>
      </c>
      <c r="K72" s="25">
        <f>K62+K66+K70</f>
        <v/>
      </c>
      <c r="L72" s="25">
        <f>L62+L66+L70</f>
        <v/>
      </c>
      <c r="M72" s="25">
        <f>M62+M66+M70</f>
        <v/>
      </c>
      <c r="N72" s="25">
        <f>N62+N66+N70</f>
        <v/>
      </c>
      <c r="O72" s="25">
        <f>O62+O66+O70</f>
        <v/>
      </c>
      <c r="P72" s="25">
        <f>P62+P66+P70</f>
        <v/>
      </c>
      <c r="Q72" s="25">
        <f>Q62+Q66+Q70</f>
        <v/>
      </c>
      <c r="R72" s="25">
        <f>R62+R66+R70</f>
        <v/>
      </c>
      <c r="S72" s="25">
        <f>S62+S66+S70</f>
        <v/>
      </c>
      <c r="T72" s="25">
        <f>T62+T66+T70</f>
        <v/>
      </c>
      <c r="U72" s="25">
        <f>U62+U66+U70</f>
        <v/>
      </c>
      <c r="V72" s="25">
        <f>V62+V66+V70</f>
        <v/>
      </c>
      <c r="W72" s="25">
        <f>W62+W66+W70</f>
        <v/>
      </c>
      <c r="X72" s="25">
        <f>X62+X66+X70</f>
        <v/>
      </c>
      <c r="Y72" s="25">
        <f>Y62+Y66+Y70</f>
        <v/>
      </c>
      <c r="Z72" s="25">
        <f>Z62+Z66+Z70</f>
        <v/>
      </c>
      <c r="AA72" s="25">
        <f>AA62+AA66+AA70</f>
        <v/>
      </c>
      <c r="AB72" s="25">
        <f>AB62+AB66+AB70</f>
        <v/>
      </c>
      <c r="AC72" s="25">
        <f>AC62+AC66+AC70</f>
        <v/>
      </c>
      <c r="AD72" s="25">
        <f>AD62+AD66+AD70</f>
        <v/>
      </c>
      <c r="AE72" s="25">
        <f>AE62+AE66+AE70</f>
        <v/>
      </c>
      <c r="AF72" s="25">
        <f>AF62+AF66+AF70</f>
        <v/>
      </c>
      <c r="AG72" s="25">
        <f>AG62+AG66+AG70</f>
        <v/>
      </c>
      <c r="AH72" s="25">
        <f>AH62+AH66+AH70</f>
        <v/>
      </c>
      <c r="AI72" s="25">
        <f>AI62+AI66+AI70</f>
        <v/>
      </c>
      <c r="AJ72" s="25">
        <f>AJ62+AJ66+AJ70</f>
        <v/>
      </c>
      <c r="AK72" s="25">
        <f>AK62+AK66+AK70</f>
        <v/>
      </c>
      <c r="AL72" s="25">
        <f>AL62+AL66+AL70</f>
        <v/>
      </c>
      <c r="AN72" s="25">
        <f>AN62+AN66+AN70</f>
        <v/>
      </c>
      <c r="AO72" s="25">
        <f>AO62+AO66+AO70</f>
        <v/>
      </c>
      <c r="AP72" s="25">
        <f>AP62+AP66+AP70</f>
        <v/>
      </c>
      <c r="AQ72" s="25">
        <f>AQ62+AQ66+AQ70</f>
        <v/>
      </c>
      <c r="AR72" s="25">
        <f>AR62+AR66+AR70</f>
        <v/>
      </c>
      <c r="AS72" s="25">
        <f>AS62+AS66+AS70</f>
        <v/>
      </c>
      <c r="AT72" s="25">
        <f>AT62+AT66+AT70</f>
        <v/>
      </c>
      <c r="AU72" s="25">
        <f>AU62+AU66+AU70</f>
        <v/>
      </c>
      <c r="AV72" s="25">
        <f>AV62+AV66+AV70</f>
        <v/>
      </c>
      <c r="AW72" s="25">
        <f>AW62+AW66+AW70</f>
        <v/>
      </c>
    </row>
    <row r="73">
      <c r="D73" s="3" t="inlineStr">
        <is>
          <t>Recon: KPI Total vs IS Revenue</t>
        </is>
      </c>
      <c r="G73" s="39">
        <f>IFERROR(G72-G10,"")</f>
        <v/>
      </c>
      <c r="H73" s="39">
        <f>IFERROR(H72-H10,"")</f>
        <v/>
      </c>
      <c r="I73" s="39">
        <f>IFERROR(I72-I10,"")</f>
        <v/>
      </c>
      <c r="J73" s="39">
        <f>IFERROR(J72-J10,"")</f>
        <v/>
      </c>
      <c r="K73" s="39">
        <f>IFERROR(K72-K10,"")</f>
        <v/>
      </c>
      <c r="L73" s="39">
        <f>IFERROR(L72-L10,"")</f>
        <v/>
      </c>
      <c r="M73" s="39">
        <f>IFERROR(M72-M10,"")</f>
        <v/>
      </c>
      <c r="N73" s="39">
        <f>IFERROR(N72-N10,"")</f>
        <v/>
      </c>
      <c r="O73" s="39">
        <f>IFERROR(O72-O10,"")</f>
        <v/>
      </c>
      <c r="P73" s="39">
        <f>IFERROR(P72-P10,"")</f>
        <v/>
      </c>
      <c r="Q73" s="39">
        <f>IFERROR(Q72-Q10,"")</f>
        <v/>
      </c>
      <c r="R73" s="39">
        <f>IFERROR(R72-R10,"")</f>
        <v/>
      </c>
      <c r="S73" s="39">
        <f>IFERROR(S72-S10,"")</f>
        <v/>
      </c>
      <c r="T73" s="39">
        <f>IFERROR(T72-T10,"")</f>
        <v/>
      </c>
      <c r="U73" s="39">
        <f>IFERROR(U72-U10,"")</f>
        <v/>
      </c>
      <c r="V73" s="39">
        <f>IFERROR(V72-V10,"")</f>
        <v/>
      </c>
      <c r="W73" s="39">
        <f>IFERROR(W72-W10,"")</f>
        <v/>
      </c>
      <c r="X73" s="39">
        <f>IFERROR(X72-X10,"")</f>
        <v/>
      </c>
      <c r="Y73" s="39">
        <f>IFERROR(Y72-Y10,"")</f>
        <v/>
      </c>
      <c r="Z73" s="39">
        <f>IFERROR(Z72-Z10,"")</f>
        <v/>
      </c>
      <c r="AA73" s="39">
        <f>IFERROR(AA72-AA10,"")</f>
        <v/>
      </c>
      <c r="AB73" s="39">
        <f>IFERROR(AB72-AB10,"")</f>
        <v/>
      </c>
      <c r="AC73" s="39">
        <f>IFERROR(AC72-AC10,"")</f>
        <v/>
      </c>
      <c r="AD73" s="39">
        <f>IFERROR(AD72-AD10,"")</f>
        <v/>
      </c>
      <c r="AE73" s="39">
        <f>IFERROR(AE72-AE10,"")</f>
        <v/>
      </c>
      <c r="AF73" s="39">
        <f>IFERROR(AF72-AF10,"")</f>
        <v/>
      </c>
      <c r="AG73" s="39">
        <f>IFERROR(AG72-AG10,"")</f>
        <v/>
      </c>
      <c r="AH73" s="39">
        <f>IFERROR(AH72-AH10,"")</f>
        <v/>
      </c>
      <c r="AI73" s="39">
        <f>IFERROR(AI72-AI10,"")</f>
        <v/>
      </c>
      <c r="AJ73" s="39">
        <f>IFERROR(AJ72-AJ10,"")</f>
        <v/>
      </c>
      <c r="AK73" s="39">
        <f>IFERROR(AK72-AK10,"")</f>
        <v/>
      </c>
      <c r="AL73" s="39">
        <f>IFERROR(AL72-AL10,"")</f>
        <v/>
      </c>
      <c r="AN73" s="39">
        <f>IFERROR(AN72-AN10,"")</f>
        <v/>
      </c>
      <c r="AO73" s="39">
        <f>IFERROR(AO72-AO10,"")</f>
        <v/>
      </c>
      <c r="AP73" s="39">
        <f>IFERROR(AP72-AP10,"")</f>
        <v/>
      </c>
      <c r="AQ73" s="39">
        <f>IFERROR(AQ72-AQ10,"")</f>
        <v/>
      </c>
      <c r="AR73" s="39">
        <f>IFERROR(AR72-AR10,"")</f>
        <v/>
      </c>
      <c r="AS73" s="39">
        <f>IFERROR(AS72-AS10,"")</f>
        <v/>
      </c>
      <c r="AT73" s="39">
        <f>IFERROR(AT72-AT10,"")</f>
        <v/>
      </c>
      <c r="AU73" s="39">
        <f>IFERROR(AU72-AU10,"")</f>
        <v/>
      </c>
      <c r="AV73" s="39">
        <f>IFERROR(AV72-AV10,"")</f>
        <v/>
      </c>
      <c r="AW73" s="39">
        <f>IFERROR(AW72-AW10,"")</f>
        <v/>
      </c>
    </row>
    <row r="74"/>
    <row r="75">
      <c r="C75" s="3" t="inlineStr">
        <is>
          <t>Business-unit revenue (informational memo — new regime effective FQ4'25; hist only)</t>
        </is>
      </c>
    </row>
    <row r="76">
      <c r="D76" s="3" t="inlineStr">
        <is>
          <t xml:space="preserve">  Cloud Memory BU ($M)</t>
        </is>
      </c>
      <c r="V76" s="29" t="n">
        <v>1449</v>
      </c>
      <c r="W76" s="29" t="n">
        <v>2648</v>
      </c>
      <c r="X76" s="29" t="n">
        <v>2947</v>
      </c>
      <c r="Y76" s="29" t="n">
        <v>3386</v>
      </c>
      <c r="Z76" s="29" t="n">
        <v>4543</v>
      </c>
      <c r="AA76" s="29" t="n">
        <v>5284</v>
      </c>
      <c r="AB76" s="29" t="n">
        <v>7749</v>
      </c>
      <c r="AC76" s="29" t="n">
        <v>13769</v>
      </c>
      <c r="AP76" s="29" t="n">
        <v>1872</v>
      </c>
      <c r="AQ76" s="29" t="n">
        <v>3792</v>
      </c>
      <c r="AR76" s="29" t="n">
        <v>13524</v>
      </c>
    </row>
    <row r="77">
      <c r="D77" s="3" t="inlineStr">
        <is>
          <t xml:space="preserve">  Core Data Center BU ($M)</t>
        </is>
      </c>
      <c r="V77" s="29" t="n">
        <v>2048</v>
      </c>
      <c r="W77" s="29" t="n">
        <v>2292</v>
      </c>
      <c r="X77" s="29" t="n">
        <v>1830</v>
      </c>
      <c r="Y77" s="29" t="n">
        <v>1530</v>
      </c>
      <c r="Z77" s="29" t="n">
        <v>1577</v>
      </c>
      <c r="AA77" s="29" t="n">
        <v>2379</v>
      </c>
      <c r="AB77" s="29" t="n">
        <v>5687</v>
      </c>
      <c r="AC77" s="29" t="n">
        <v>11524</v>
      </c>
      <c r="AP77" s="29" t="n">
        <v>2124</v>
      </c>
      <c r="AQ77" s="29" t="n">
        <v>4984</v>
      </c>
      <c r="AR77" s="29" t="n">
        <v>7229</v>
      </c>
    </row>
    <row r="78">
      <c r="D78" s="3" t="inlineStr">
        <is>
          <t xml:space="preserve">  Mobile and Client BU ($M)</t>
        </is>
      </c>
      <c r="V78" s="29" t="n">
        <v>3019</v>
      </c>
      <c r="W78" s="29" t="n">
        <v>2608</v>
      </c>
      <c r="X78" s="29" t="n">
        <v>2236</v>
      </c>
      <c r="Y78" s="29" t="n">
        <v>3255</v>
      </c>
      <c r="Z78" s="29" t="n">
        <v>3760</v>
      </c>
      <c r="AA78" s="29" t="n">
        <v>4255</v>
      </c>
      <c r="AB78" s="29" t="n">
        <v>7711</v>
      </c>
      <c r="AC78" s="29" t="n">
        <v>11521</v>
      </c>
      <c r="AP78" s="29" t="n">
        <v>7394</v>
      </c>
      <c r="AQ78" s="29" t="n">
        <v>11667</v>
      </c>
      <c r="AR78" s="29" t="n">
        <v>11859</v>
      </c>
    </row>
    <row r="79">
      <c r="D79" s="3" t="inlineStr">
        <is>
          <t xml:space="preserve">  Automotive and Embedded BU ($M)</t>
        </is>
      </c>
      <c r="V79" s="29" t="n">
        <v>1230</v>
      </c>
      <c r="W79" s="29" t="n">
        <v>1158</v>
      </c>
      <c r="X79" s="29" t="n">
        <v>1034</v>
      </c>
      <c r="Y79" s="29" t="n">
        <v>1127</v>
      </c>
      <c r="Z79" s="29" t="n">
        <v>1434</v>
      </c>
      <c r="AA79" s="29" t="n">
        <v>1720</v>
      </c>
      <c r="AB79" s="29" t="n">
        <v>2708</v>
      </c>
      <c r="AC79" s="29" t="n">
        <v>4634</v>
      </c>
      <c r="AP79" s="29" t="n">
        <v>4139</v>
      </c>
      <c r="AQ79" s="29" t="n">
        <v>4631</v>
      </c>
      <c r="AR79" s="29" t="n">
        <v>4753</v>
      </c>
    </row>
    <row r="80">
      <c r="D80" s="3" t="inlineStr">
        <is>
          <t xml:space="preserve">  All Other ($M)</t>
        </is>
      </c>
      <c r="W80" s="29" t="n">
        <v>3</v>
      </c>
      <c r="X80" s="29" t="n">
        <v>6</v>
      </c>
      <c r="Y80" s="29" t="n">
        <v>3</v>
      </c>
      <c r="AA80" s="29" t="n">
        <v>5</v>
      </c>
      <c r="AB80" s="29" t="n">
        <v>5</v>
      </c>
      <c r="AC80" s="29" t="n">
        <v>8</v>
      </c>
      <c r="AP80" s="29" t="n">
        <v>11</v>
      </c>
      <c r="AQ80" s="29" t="n">
        <v>37</v>
      </c>
      <c r="AR80" s="29" t="n">
        <v>13</v>
      </c>
    </row>
    <row r="81"/>
    <row r="82"/>
    <row r="83">
      <c r="B83" s="16" t="inlineStr">
        <is>
          <t>Balance Sheet</t>
        </is>
      </c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  <c r="AJ83" s="16" t="n"/>
      <c r="AK83" s="16" t="n"/>
      <c r="AL83" s="16" t="n"/>
      <c r="AN83" s="16" t="n"/>
      <c r="AO83" s="16" t="n"/>
      <c r="AP83" s="16" t="n"/>
      <c r="AQ83" s="16" t="n"/>
      <c r="AR83" s="16" t="n"/>
      <c r="AS83" s="16" t="n"/>
      <c r="AT83" s="16" t="n"/>
      <c r="AU83" s="16" t="n"/>
      <c r="AV83" s="16" t="n"/>
      <c r="AW83" s="16" t="n"/>
    </row>
    <row r="84"/>
    <row r="85">
      <c r="C85" s="10" t="inlineStr">
        <is>
          <t>Cash &amp; Equivalents</t>
        </is>
      </c>
      <c r="G85" s="11" t="n">
        <v>5985</v>
      </c>
      <c r="H85" s="11" t="n">
        <v>6507</v>
      </c>
      <c r="I85" s="11" t="n">
        <v>7759</v>
      </c>
      <c r="J85" s="11" t="n">
        <v>7763</v>
      </c>
      <c r="K85" s="11" t="n">
        <v>8680</v>
      </c>
      <c r="L85" s="11" t="n">
        <v>9116</v>
      </c>
      <c r="M85" s="11" t="n">
        <v>9157</v>
      </c>
      <c r="N85" s="11" t="n">
        <v>8262</v>
      </c>
      <c r="O85" s="11" t="n">
        <v>9574</v>
      </c>
      <c r="P85" s="11" t="n">
        <v>9798</v>
      </c>
      <c r="Q85" s="11" t="n">
        <v>9298</v>
      </c>
      <c r="R85" s="11" t="n">
        <v>8577</v>
      </c>
      <c r="S85" s="11" t="n">
        <v>8075</v>
      </c>
      <c r="T85" s="11" t="n">
        <v>8016</v>
      </c>
      <c r="U85" s="11" t="n">
        <v>7594</v>
      </c>
      <c r="V85" s="11" t="n">
        <v>7041</v>
      </c>
      <c r="W85" s="11" t="n">
        <v>6693</v>
      </c>
      <c r="X85" s="11" t="n">
        <v>7552</v>
      </c>
      <c r="Y85" s="11" t="n">
        <v>10163</v>
      </c>
      <c r="Z85" s="11" t="n">
        <v>9642</v>
      </c>
      <c r="AA85" s="11" t="n">
        <v>9731</v>
      </c>
      <c r="AB85" s="11" t="n">
        <v>13908</v>
      </c>
      <c r="AC85" s="11" t="n">
        <v>24995</v>
      </c>
      <c r="AD85" s="27">
        <f>AD204-AD205</f>
        <v/>
      </c>
      <c r="AE85" s="27">
        <f>AE204-AE205</f>
        <v/>
      </c>
      <c r="AF85" s="27">
        <f>AF204-AF205</f>
        <v/>
      </c>
      <c r="AG85" s="27">
        <f>AG204-AG205</f>
        <v/>
      </c>
      <c r="AH85" s="27">
        <f>AH204-AH205</f>
        <v/>
      </c>
      <c r="AI85" s="27">
        <f>AI204-AI205</f>
        <v/>
      </c>
      <c r="AJ85" s="27">
        <f>AJ204-AJ205</f>
        <v/>
      </c>
      <c r="AK85" s="27">
        <f>AK204-AK205</f>
        <v/>
      </c>
      <c r="AL85" s="27">
        <f>AL204-AL205</f>
        <v/>
      </c>
      <c r="AN85" s="11" t="n">
        <v>7763</v>
      </c>
      <c r="AO85" s="11" t="n">
        <v>8262</v>
      </c>
      <c r="AP85" s="11" t="n">
        <v>8577</v>
      </c>
      <c r="AQ85" s="11" t="n">
        <v>7041</v>
      </c>
      <c r="AR85" s="11" t="n">
        <v>9642</v>
      </c>
      <c r="AS85" s="27">
        <f>AD85</f>
        <v/>
      </c>
      <c r="AT85" s="27">
        <f>AH85</f>
        <v/>
      </c>
      <c r="AU85" s="27">
        <f>AL85</f>
        <v/>
      </c>
      <c r="AV85" s="27">
        <f>AV204-AV205</f>
        <v/>
      </c>
      <c r="AW85" s="27">
        <f>AW204-AW205</f>
        <v/>
      </c>
    </row>
    <row r="86">
      <c r="C86" s="10" t="inlineStr">
        <is>
          <t>Short-term Investments</t>
        </is>
      </c>
      <c r="G86" s="14" t="n">
        <v>1047</v>
      </c>
      <c r="H86" s="14" t="n">
        <v>677</v>
      </c>
      <c r="I86" s="14" t="n">
        <v>590</v>
      </c>
      <c r="J86" s="14" t="n">
        <v>870</v>
      </c>
      <c r="K86" s="14" t="n">
        <v>900</v>
      </c>
      <c r="L86" s="14" t="n">
        <v>1006</v>
      </c>
      <c r="M86" s="14" t="n">
        <v>1070</v>
      </c>
      <c r="N86" s="14" t="n">
        <v>1069</v>
      </c>
      <c r="O86" s="14" t="n">
        <v>1007</v>
      </c>
      <c r="P86" s="14" t="n">
        <v>1020</v>
      </c>
      <c r="Q86" s="14" t="n">
        <v>1054</v>
      </c>
      <c r="R86" s="14" t="n">
        <v>1017</v>
      </c>
      <c r="S86" s="14" t="n">
        <v>973</v>
      </c>
      <c r="T86" s="14" t="n">
        <v>990</v>
      </c>
      <c r="U86" s="14" t="n">
        <v>785</v>
      </c>
      <c r="V86" s="14" t="n">
        <v>1065</v>
      </c>
      <c r="W86" s="14" t="n">
        <v>895</v>
      </c>
      <c r="X86" s="14" t="n">
        <v>663</v>
      </c>
      <c r="Y86" s="14" t="n">
        <v>648</v>
      </c>
      <c r="Z86" s="14" t="n">
        <v>665</v>
      </c>
      <c r="AA86" s="14" t="n">
        <v>587</v>
      </c>
      <c r="AB86" s="14" t="n">
        <v>681</v>
      </c>
      <c r="AC86" s="14" t="n">
        <v>1027</v>
      </c>
      <c r="AD86" s="28">
        <f>AC86</f>
        <v/>
      </c>
      <c r="AE86" s="28">
        <f>AD86</f>
        <v/>
      </c>
      <c r="AF86" s="28">
        <f>AE86</f>
        <v/>
      </c>
      <c r="AG86" s="28">
        <f>AF86</f>
        <v/>
      </c>
      <c r="AH86" s="28">
        <f>AG86</f>
        <v/>
      </c>
      <c r="AI86" s="28">
        <f>AH86</f>
        <v/>
      </c>
      <c r="AJ86" s="28">
        <f>AI86</f>
        <v/>
      </c>
      <c r="AK86" s="28">
        <f>AJ86</f>
        <v/>
      </c>
      <c r="AL86" s="28">
        <f>AK86</f>
        <v/>
      </c>
      <c r="AN86" s="14" t="n">
        <v>870</v>
      </c>
      <c r="AO86" s="14" t="n">
        <v>1069</v>
      </c>
      <c r="AP86" s="14" t="n">
        <v>1017</v>
      </c>
      <c r="AQ86" s="14" t="n">
        <v>1065</v>
      </c>
      <c r="AR86" s="14" t="n">
        <v>665</v>
      </c>
      <c r="AS86" s="28">
        <f>AD86</f>
        <v/>
      </c>
      <c r="AT86" s="28">
        <f>AH86</f>
        <v/>
      </c>
      <c r="AU86" s="28">
        <f>AL86</f>
        <v/>
      </c>
      <c r="AV86" s="28">
        <f>AU86</f>
        <v/>
      </c>
      <c r="AW86" s="28">
        <f>AV86</f>
        <v/>
      </c>
    </row>
    <row r="87">
      <c r="C87" s="10" t="inlineStr">
        <is>
          <t>Receivables</t>
        </is>
      </c>
      <c r="G87" s="14" t="n">
        <v>3691</v>
      </c>
      <c r="H87" s="14" t="n">
        <v>3353</v>
      </c>
      <c r="I87" s="14" t="n">
        <v>4231</v>
      </c>
      <c r="J87" s="14" t="n">
        <v>5311</v>
      </c>
      <c r="K87" s="14" t="n">
        <v>5250</v>
      </c>
      <c r="L87" s="14" t="n">
        <v>5384</v>
      </c>
      <c r="M87" s="14" t="n">
        <v>6229</v>
      </c>
      <c r="N87" s="14" t="n">
        <v>5130</v>
      </c>
      <c r="O87" s="14" t="n">
        <v>3318</v>
      </c>
      <c r="P87" s="14" t="n">
        <v>2278</v>
      </c>
      <c r="Q87" s="14" t="n">
        <v>2429</v>
      </c>
      <c r="R87" s="14" t="n">
        <v>2443</v>
      </c>
      <c r="S87" s="14" t="n">
        <v>2943</v>
      </c>
      <c r="T87" s="14" t="n">
        <v>4296</v>
      </c>
      <c r="U87" s="14" t="n">
        <v>5131</v>
      </c>
      <c r="V87" s="14" t="n">
        <v>6615</v>
      </c>
      <c r="W87" s="14" t="n">
        <v>7423</v>
      </c>
      <c r="X87" s="14" t="n">
        <v>6504</v>
      </c>
      <c r="Y87" s="14" t="n">
        <v>7436</v>
      </c>
      <c r="Z87" s="14" t="n">
        <v>9265</v>
      </c>
      <c r="AA87" s="14" t="n">
        <v>10184</v>
      </c>
      <c r="AB87" s="14" t="n">
        <v>17314</v>
      </c>
      <c r="AC87" s="14" t="n">
        <v>31025</v>
      </c>
      <c r="AD87" s="28">
        <f>AD10*AD145</f>
        <v/>
      </c>
      <c r="AE87" s="28">
        <f>AE10*AE145</f>
        <v/>
      </c>
      <c r="AF87" s="28">
        <f>AF10*AF145</f>
        <v/>
      </c>
      <c r="AG87" s="28">
        <f>AG10*AG145</f>
        <v/>
      </c>
      <c r="AH87" s="28">
        <f>AH10*AH145</f>
        <v/>
      </c>
      <c r="AI87" s="28">
        <f>AI10*AI145</f>
        <v/>
      </c>
      <c r="AJ87" s="28">
        <f>AJ10*AJ145</f>
        <v/>
      </c>
      <c r="AK87" s="28">
        <f>AK10*AK145</f>
        <v/>
      </c>
      <c r="AL87" s="28">
        <f>AL10*AL145</f>
        <v/>
      </c>
      <c r="AN87" s="14" t="n">
        <v>5311</v>
      </c>
      <c r="AO87" s="14" t="n">
        <v>5130</v>
      </c>
      <c r="AP87" s="14" t="n">
        <v>2443</v>
      </c>
      <c r="AQ87" s="14" t="n">
        <v>6615</v>
      </c>
      <c r="AR87" s="14" t="n">
        <v>9265</v>
      </c>
      <c r="AS87" s="28">
        <f>AD87</f>
        <v/>
      </c>
      <c r="AT87" s="28">
        <f>AH87</f>
        <v/>
      </c>
      <c r="AU87" s="28">
        <f>AL87</f>
        <v/>
      </c>
      <c r="AV87" s="28">
        <f>(AV10/4)*AV145</f>
        <v/>
      </c>
      <c r="AW87" s="28">
        <f>(AW10/4)*AW145</f>
        <v/>
      </c>
    </row>
    <row r="88">
      <c r="C88" s="10" t="inlineStr">
        <is>
          <t>Inventories</t>
        </is>
      </c>
      <c r="G88" s="14" t="n">
        <v>5521</v>
      </c>
      <c r="H88" s="14" t="n">
        <v>4743</v>
      </c>
      <c r="I88" s="14" t="n">
        <v>4537</v>
      </c>
      <c r="J88" s="14" t="n">
        <v>4487</v>
      </c>
      <c r="K88" s="14" t="n">
        <v>4827</v>
      </c>
      <c r="L88" s="14" t="n">
        <v>5383</v>
      </c>
      <c r="M88" s="14" t="n">
        <v>5629</v>
      </c>
      <c r="N88" s="14" t="n">
        <v>6663</v>
      </c>
      <c r="O88" s="14" t="n">
        <v>8359</v>
      </c>
      <c r="P88" s="14" t="n">
        <v>8129</v>
      </c>
      <c r="Q88" s="14" t="n">
        <v>8238</v>
      </c>
      <c r="R88" s="14" t="n">
        <v>8387</v>
      </c>
      <c r="S88" s="14" t="n">
        <v>8276</v>
      </c>
      <c r="T88" s="14" t="n">
        <v>8443</v>
      </c>
      <c r="U88" s="14" t="n">
        <v>8512</v>
      </c>
      <c r="V88" s="14" t="n">
        <v>8875</v>
      </c>
      <c r="W88" s="14" t="n">
        <v>8705</v>
      </c>
      <c r="X88" s="14" t="n">
        <v>9007</v>
      </c>
      <c r="Y88" s="14" t="n">
        <v>8727</v>
      </c>
      <c r="Z88" s="14" t="n">
        <v>8355</v>
      </c>
      <c r="AA88" s="14" t="n">
        <v>8205</v>
      </c>
      <c r="AB88" s="14" t="n">
        <v>8267</v>
      </c>
      <c r="AC88" s="14" t="n">
        <v>8567</v>
      </c>
      <c r="AD88" s="28">
        <f>-AD13*AD146</f>
        <v/>
      </c>
      <c r="AE88" s="28">
        <f>-AE13*AE146</f>
        <v/>
      </c>
      <c r="AF88" s="28">
        <f>-AF13*AF146</f>
        <v/>
      </c>
      <c r="AG88" s="28">
        <f>-AG13*AG146</f>
        <v/>
      </c>
      <c r="AH88" s="28">
        <f>-AH13*AH146</f>
        <v/>
      </c>
      <c r="AI88" s="28">
        <f>-AI13*AI146</f>
        <v/>
      </c>
      <c r="AJ88" s="28">
        <f>-AJ13*AJ146</f>
        <v/>
      </c>
      <c r="AK88" s="28">
        <f>-AK13*AK146</f>
        <v/>
      </c>
      <c r="AL88" s="28">
        <f>-AL13*AL146</f>
        <v/>
      </c>
      <c r="AN88" s="14" t="n">
        <v>4487</v>
      </c>
      <c r="AO88" s="14" t="n">
        <v>6663</v>
      </c>
      <c r="AP88" s="14" t="n">
        <v>8387</v>
      </c>
      <c r="AQ88" s="14" t="n">
        <v>8875</v>
      </c>
      <c r="AR88" s="14" t="n">
        <v>8355</v>
      </c>
      <c r="AS88" s="28">
        <f>AD88</f>
        <v/>
      </c>
      <c r="AT88" s="28">
        <f>AH88</f>
        <v/>
      </c>
      <c r="AU88" s="28">
        <f>AL88</f>
        <v/>
      </c>
      <c r="AV88" s="28">
        <f>-(AV13/4)*AV146</f>
        <v/>
      </c>
      <c r="AW88" s="28">
        <f>-(AW13/4)*AW146</f>
        <v/>
      </c>
    </row>
    <row r="89">
      <c r="C89" s="10" t="inlineStr">
        <is>
          <t>Assets Held for Sale (Lehi fab)</t>
        </is>
      </c>
      <c r="H89" s="11" t="n">
        <v>1461</v>
      </c>
      <c r="I89" s="11" t="n">
        <v>966</v>
      </c>
      <c r="J89" s="11" t="n">
        <v>974</v>
      </c>
      <c r="K89" s="11" t="n">
        <v>13</v>
      </c>
      <c r="L89" s="11" t="n">
        <v>13</v>
      </c>
      <c r="M89" s="11" t="n">
        <v>15</v>
      </c>
      <c r="N89" s="11" t="n">
        <v>13</v>
      </c>
      <c r="AD89" s="29" t="n">
        <v>0</v>
      </c>
      <c r="AE89" s="29" t="n">
        <v>0</v>
      </c>
      <c r="AF89" s="29" t="n">
        <v>0</v>
      </c>
      <c r="AG89" s="29" t="n">
        <v>0</v>
      </c>
      <c r="AH89" s="29" t="n">
        <v>0</v>
      </c>
      <c r="AI89" s="29" t="n">
        <v>0</v>
      </c>
      <c r="AJ89" s="29" t="n">
        <v>0</v>
      </c>
      <c r="AK89" s="29" t="n">
        <v>0</v>
      </c>
      <c r="AL89" s="29" t="n">
        <v>0</v>
      </c>
      <c r="AN89" s="11" t="n">
        <v>974</v>
      </c>
      <c r="AO89" s="11" t="n">
        <v>13</v>
      </c>
      <c r="AS89" s="27">
        <f>AD89</f>
        <v/>
      </c>
      <c r="AT89" s="27">
        <f>AH89</f>
        <v/>
      </c>
      <c r="AU89" s="27">
        <f>AL89</f>
        <v/>
      </c>
      <c r="AV89" s="29" t="n">
        <v>0</v>
      </c>
      <c r="AW89" s="29" t="n">
        <v>0</v>
      </c>
    </row>
    <row r="90">
      <c r="C90" s="10" t="inlineStr">
        <is>
          <t>Other Current Assets</t>
        </is>
      </c>
      <c r="G90" s="14" t="n">
        <v>285</v>
      </c>
      <c r="H90" s="14" t="n">
        <v>538</v>
      </c>
      <c r="I90" s="14" t="n">
        <v>478</v>
      </c>
      <c r="J90" s="14" t="n">
        <v>502</v>
      </c>
      <c r="K90" s="14" t="n">
        <v>521</v>
      </c>
      <c r="L90" s="14" t="n">
        <v>600</v>
      </c>
      <c r="M90" s="14" t="n">
        <v>608</v>
      </c>
      <c r="N90" s="14" t="n">
        <v>644</v>
      </c>
      <c r="O90" s="14" t="n">
        <v>663</v>
      </c>
      <c r="P90" s="14" t="n">
        <v>673</v>
      </c>
      <c r="Q90" s="14" t="n">
        <v>715</v>
      </c>
      <c r="R90" s="14" t="n">
        <v>820</v>
      </c>
      <c r="S90" s="14" t="n">
        <v>791</v>
      </c>
      <c r="T90" s="14" t="n">
        <v>1690</v>
      </c>
      <c r="U90" s="14" t="n">
        <v>1297</v>
      </c>
      <c r="V90" s="14" t="n">
        <v>776</v>
      </c>
      <c r="W90" s="14" t="n">
        <v>777</v>
      </c>
      <c r="X90" s="14" t="n">
        <v>963</v>
      </c>
      <c r="Y90" s="14" t="n">
        <v>945</v>
      </c>
      <c r="Z90" s="14" t="n">
        <v>914</v>
      </c>
      <c r="AA90" s="14" t="n">
        <v>958</v>
      </c>
      <c r="AB90" s="14" t="n">
        <v>1243</v>
      </c>
      <c r="AC90" s="14" t="n">
        <v>1123</v>
      </c>
      <c r="AD90" s="28">
        <f>AC90</f>
        <v/>
      </c>
      <c r="AE90" s="28">
        <f>AD90</f>
        <v/>
      </c>
      <c r="AF90" s="28">
        <f>AE90</f>
        <v/>
      </c>
      <c r="AG90" s="28">
        <f>AF90</f>
        <v/>
      </c>
      <c r="AH90" s="28">
        <f>AG90</f>
        <v/>
      </c>
      <c r="AI90" s="28">
        <f>AH90</f>
        <v/>
      </c>
      <c r="AJ90" s="28">
        <f>AI90</f>
        <v/>
      </c>
      <c r="AK90" s="28">
        <f>AJ90</f>
        <v/>
      </c>
      <c r="AL90" s="28">
        <f>AK90</f>
        <v/>
      </c>
      <c r="AN90" s="14" t="n">
        <v>502</v>
      </c>
      <c r="AO90" s="14" t="n">
        <v>644</v>
      </c>
      <c r="AP90" s="14" t="n">
        <v>820</v>
      </c>
      <c r="AQ90" s="14" t="n">
        <v>776</v>
      </c>
      <c r="AR90" s="14" t="n">
        <v>914</v>
      </c>
      <c r="AS90" s="28">
        <f>AD90</f>
        <v/>
      </c>
      <c r="AT90" s="28">
        <f>AH90</f>
        <v/>
      </c>
      <c r="AU90" s="28">
        <f>AL90</f>
        <v/>
      </c>
      <c r="AV90" s="28">
        <f>AU90</f>
        <v/>
      </c>
      <c r="AW90" s="28">
        <f>AV90</f>
        <v/>
      </c>
    </row>
    <row r="91">
      <c r="B91" s="6" t="inlineStr">
        <is>
          <t>Total Current Assets</t>
        </is>
      </c>
      <c r="G91" s="12">
        <f>G85+G86+G87+G88+G89+G90</f>
        <v/>
      </c>
      <c r="H91" s="12">
        <f>H85+H86+H87+H88+H89+H90</f>
        <v/>
      </c>
      <c r="I91" s="12">
        <f>I85+I86+I87+I88+I89+I90</f>
        <v/>
      </c>
      <c r="J91" s="12">
        <f>J85+J86+J87+J88+J89+J90</f>
        <v/>
      </c>
      <c r="K91" s="12">
        <f>K85+K86+K87+K88+K89+K90</f>
        <v/>
      </c>
      <c r="L91" s="12">
        <f>L85+L86+L87+L88+L89+L90</f>
        <v/>
      </c>
      <c r="M91" s="12">
        <f>M85+M86+M87+M88+M89+M90</f>
        <v/>
      </c>
      <c r="N91" s="12">
        <f>N85+N86+N87+N88+N89+N90</f>
        <v/>
      </c>
      <c r="O91" s="12">
        <f>O85+O86+O87+O88+O89+O90</f>
        <v/>
      </c>
      <c r="P91" s="12">
        <f>P85+P86+P87+P88+P89+P90</f>
        <v/>
      </c>
      <c r="Q91" s="12">
        <f>Q85+Q86+Q87+Q88+Q89+Q90</f>
        <v/>
      </c>
      <c r="R91" s="12">
        <f>R85+R86+R87+R88+R89+R90</f>
        <v/>
      </c>
      <c r="S91" s="12">
        <f>S85+S86+S87+S88+S89+S90</f>
        <v/>
      </c>
      <c r="T91" s="12">
        <f>T85+T86+T87+T88+T89+T90</f>
        <v/>
      </c>
      <c r="U91" s="12">
        <f>U85+U86+U87+U88+U89+U90</f>
        <v/>
      </c>
      <c r="V91" s="12">
        <f>V85+V86+V87+V88+V89+V90</f>
        <v/>
      </c>
      <c r="W91" s="12">
        <f>W85+W86+W87+W88+W89+W90</f>
        <v/>
      </c>
      <c r="X91" s="12">
        <f>X85+X86+X87+X88+X89+X90</f>
        <v/>
      </c>
      <c r="Y91" s="12">
        <f>Y85+Y86+Y87+Y88+Y89+Y90</f>
        <v/>
      </c>
      <c r="Z91" s="12">
        <f>Z85+Z86+Z87+Z88+Z89+Z90</f>
        <v/>
      </c>
      <c r="AA91" s="12">
        <f>AA85+AA86+AA87+AA88+AA89+AA90</f>
        <v/>
      </c>
      <c r="AB91" s="12">
        <f>AB85+AB86+AB87+AB88+AB89+AB90</f>
        <v/>
      </c>
      <c r="AC91" s="12">
        <f>AC85+AC86+AC87+AC88+AC89+AC90</f>
        <v/>
      </c>
      <c r="AD91" s="12">
        <f>AD85+AD86+AD87+AD88+AD89+AD90</f>
        <v/>
      </c>
      <c r="AE91" s="12">
        <f>AE85+AE86+AE87+AE88+AE89+AE90</f>
        <v/>
      </c>
      <c r="AF91" s="12">
        <f>AF85+AF86+AF87+AF88+AF89+AF90</f>
        <v/>
      </c>
      <c r="AG91" s="12">
        <f>AG85+AG86+AG87+AG88+AG89+AG90</f>
        <v/>
      </c>
      <c r="AH91" s="12">
        <f>AH85+AH86+AH87+AH88+AH89+AH90</f>
        <v/>
      </c>
      <c r="AI91" s="12">
        <f>AI85+AI86+AI87+AI88+AI89+AI90</f>
        <v/>
      </c>
      <c r="AJ91" s="12">
        <f>AJ85+AJ86+AJ87+AJ88+AJ89+AJ90</f>
        <v/>
      </c>
      <c r="AK91" s="12">
        <f>AK85+AK86+AK87+AK88+AK89+AK90</f>
        <v/>
      </c>
      <c r="AL91" s="12">
        <f>AL85+AL86+AL87+AL88+AL89+AL90</f>
        <v/>
      </c>
      <c r="AN91" s="12">
        <f>AN85+AN86+AN87+AN88+AN89+AN90</f>
        <v/>
      </c>
      <c r="AO91" s="12">
        <f>AO85+AO86+AO87+AO88+AO89+AO90</f>
        <v/>
      </c>
      <c r="AP91" s="12">
        <f>AP85+AP86+AP87+AP88+AP89+AP90</f>
        <v/>
      </c>
      <c r="AQ91" s="12">
        <f>AQ85+AQ86+AQ87+AQ88+AQ89+AQ90</f>
        <v/>
      </c>
      <c r="AR91" s="12">
        <f>AR85+AR86+AR87+AR88+AR89+AR90</f>
        <v/>
      </c>
      <c r="AS91" s="25">
        <f>AD91</f>
        <v/>
      </c>
      <c r="AT91" s="25">
        <f>AH91</f>
        <v/>
      </c>
      <c r="AU91" s="25">
        <f>AL91</f>
        <v/>
      </c>
      <c r="AV91" s="12">
        <f>AV85+AV86+AV87+AV88+AV89+AV90</f>
        <v/>
      </c>
      <c r="AW91" s="12">
        <f>AW85+AW86+AW87+AW88+AW89+AW90</f>
        <v/>
      </c>
    </row>
    <row r="92">
      <c r="D92" s="3" t="inlineStr">
        <is>
          <t>Recon: Total CA</t>
        </is>
      </c>
      <c r="G92" s="26">
        <f>IF(_reported!G15="","",G91-_reported!G15)</f>
        <v/>
      </c>
      <c r="H92" s="26">
        <f>IF(_reported!H15="","",H91-_reported!H15)</f>
        <v/>
      </c>
      <c r="I92" s="26">
        <f>IF(_reported!I15="","",I91-_reported!I15)</f>
        <v/>
      </c>
      <c r="J92" s="26">
        <f>IF(_reported!J15="","",J91-_reported!J15)</f>
        <v/>
      </c>
      <c r="K92" s="26">
        <f>IF(_reported!K15="","",K91-_reported!K15)</f>
        <v/>
      </c>
      <c r="L92" s="26">
        <f>IF(_reported!L15="","",L91-_reported!L15)</f>
        <v/>
      </c>
      <c r="M92" s="26">
        <f>IF(_reported!M15="","",M91-_reported!M15)</f>
        <v/>
      </c>
      <c r="N92" s="26">
        <f>IF(_reported!N15="","",N91-_reported!N15)</f>
        <v/>
      </c>
      <c r="O92" s="26">
        <f>IF(_reported!O15="","",O91-_reported!O15)</f>
        <v/>
      </c>
      <c r="P92" s="26">
        <f>IF(_reported!P15="","",P91-_reported!P15)</f>
        <v/>
      </c>
      <c r="Q92" s="26">
        <f>IF(_reported!Q15="","",Q91-_reported!Q15)</f>
        <v/>
      </c>
      <c r="R92" s="26">
        <f>IF(_reported!R15="","",R91-_reported!R15)</f>
        <v/>
      </c>
      <c r="S92" s="26">
        <f>IF(_reported!S15="","",S91-_reported!S15)</f>
        <v/>
      </c>
      <c r="T92" s="26">
        <f>IF(_reported!T15="","",T91-_reported!T15)</f>
        <v/>
      </c>
      <c r="U92" s="26">
        <f>IF(_reported!U15="","",U91-_reported!U15)</f>
        <v/>
      </c>
      <c r="V92" s="26">
        <f>IF(_reported!V15="","",V91-_reported!V15)</f>
        <v/>
      </c>
      <c r="W92" s="26">
        <f>IF(_reported!W15="","",W91-_reported!W15)</f>
        <v/>
      </c>
      <c r="X92" s="26">
        <f>IF(_reported!X15="","",X91-_reported!X15)</f>
        <v/>
      </c>
      <c r="Y92" s="26">
        <f>IF(_reported!Y15="","",Y91-_reported!Y15)</f>
        <v/>
      </c>
      <c r="Z92" s="26">
        <f>IF(_reported!Z15="","",Z91-_reported!Z15)</f>
        <v/>
      </c>
      <c r="AA92" s="26">
        <f>IF(_reported!AA15="","",AA91-_reported!AA15)</f>
        <v/>
      </c>
      <c r="AB92" s="26">
        <f>IF(_reported!AB15="","",AB91-_reported!AB15)</f>
        <v/>
      </c>
      <c r="AC92" s="26">
        <f>IF(_reported!AC15="","",AC91-_reported!AC15)</f>
        <v/>
      </c>
      <c r="AN92" s="26">
        <f>IF(_reported!AN15="","",AN91-_reported!AN15)</f>
        <v/>
      </c>
      <c r="AO92" s="26">
        <f>IF(_reported!AO15="","",AO91-_reported!AO15)</f>
        <v/>
      </c>
      <c r="AP92" s="26">
        <f>IF(_reported!AP15="","",AP91-_reported!AP15)</f>
        <v/>
      </c>
      <c r="AQ92" s="26">
        <f>IF(_reported!AQ15="","",AQ91-_reported!AQ15)</f>
        <v/>
      </c>
      <c r="AR92" s="26">
        <f>IF(_reported!AR15="","",AR91-_reported!AR15)</f>
        <v/>
      </c>
    </row>
    <row r="93"/>
    <row r="94">
      <c r="C94" s="10" t="inlineStr">
        <is>
          <t>Long-term Marketable Investments</t>
        </is>
      </c>
      <c r="G94" s="11" t="n">
        <v>1264</v>
      </c>
      <c r="H94" s="11" t="n">
        <v>1316</v>
      </c>
      <c r="I94" s="11" t="n">
        <v>1399</v>
      </c>
      <c r="J94" s="11" t="n">
        <v>1765</v>
      </c>
      <c r="K94" s="11" t="n">
        <v>1817</v>
      </c>
      <c r="L94" s="11" t="n">
        <v>1717</v>
      </c>
      <c r="M94" s="11" t="n">
        <v>1646</v>
      </c>
      <c r="N94" s="11" t="n">
        <v>1647</v>
      </c>
      <c r="O94" s="11" t="n">
        <v>1426</v>
      </c>
      <c r="P94" s="11" t="n">
        <v>1212</v>
      </c>
      <c r="Q94" s="11" t="n">
        <v>973</v>
      </c>
      <c r="R94" s="11" t="n">
        <v>844</v>
      </c>
      <c r="S94" s="11" t="n">
        <v>720</v>
      </c>
      <c r="T94" s="11" t="n">
        <v>627</v>
      </c>
      <c r="U94" s="11" t="n">
        <v>775</v>
      </c>
      <c r="V94" s="11" t="n">
        <v>1046</v>
      </c>
      <c r="W94" s="11" t="n">
        <v>1156</v>
      </c>
      <c r="X94" s="11" t="n">
        <v>1375</v>
      </c>
      <c r="Y94" s="11" t="n">
        <v>1402</v>
      </c>
      <c r="Z94" s="11" t="n">
        <v>1629</v>
      </c>
      <c r="AA94" s="11" t="n">
        <v>1697</v>
      </c>
      <c r="AB94" s="11" t="n">
        <v>2038</v>
      </c>
      <c r="AC94" s="11" t="n">
        <v>4106</v>
      </c>
      <c r="AD94" s="27">
        <f>AC94</f>
        <v/>
      </c>
      <c r="AE94" s="27">
        <f>AD94</f>
        <v/>
      </c>
      <c r="AF94" s="27">
        <f>AE94</f>
        <v/>
      </c>
      <c r="AG94" s="27">
        <f>AF94</f>
        <v/>
      </c>
      <c r="AH94" s="27">
        <f>AG94</f>
        <v/>
      </c>
      <c r="AI94" s="27">
        <f>AH94</f>
        <v/>
      </c>
      <c r="AJ94" s="27">
        <f>AI94</f>
        <v/>
      </c>
      <c r="AK94" s="27">
        <f>AJ94</f>
        <v/>
      </c>
      <c r="AL94" s="27">
        <f>AK94</f>
        <v/>
      </c>
      <c r="AN94" s="11" t="n">
        <v>1765</v>
      </c>
      <c r="AO94" s="11" t="n">
        <v>1647</v>
      </c>
      <c r="AP94" s="11" t="n">
        <v>844</v>
      </c>
      <c r="AQ94" s="11" t="n">
        <v>1046</v>
      </c>
      <c r="AR94" s="11" t="n">
        <v>1629</v>
      </c>
      <c r="AS94" s="27">
        <f>AD94</f>
        <v/>
      </c>
      <c r="AT94" s="27">
        <f>AH94</f>
        <v/>
      </c>
      <c r="AU94" s="27">
        <f>AL94</f>
        <v/>
      </c>
      <c r="AV94" s="27">
        <f>AU94</f>
        <v/>
      </c>
      <c r="AW94" s="27">
        <f>AV94</f>
        <v/>
      </c>
    </row>
    <row r="95">
      <c r="C95" s="10" t="inlineStr">
        <is>
          <t>Property, Plant, and Equipment</t>
        </is>
      </c>
      <c r="G95" s="14" t="n">
        <v>32229</v>
      </c>
      <c r="H95" s="14" t="n">
        <v>31848</v>
      </c>
      <c r="I95" s="14" t="n">
        <v>32209</v>
      </c>
      <c r="J95" s="14" t="n">
        <v>33213</v>
      </c>
      <c r="K95" s="14" t="n">
        <v>35155</v>
      </c>
      <c r="L95" s="14" t="n">
        <v>36171</v>
      </c>
      <c r="M95" s="14" t="n">
        <v>36665</v>
      </c>
      <c r="N95" s="14" t="n">
        <v>38549</v>
      </c>
      <c r="O95" s="14" t="n">
        <v>39335</v>
      </c>
      <c r="P95" s="14" t="n">
        <v>39085</v>
      </c>
      <c r="Q95" s="14" t="n">
        <v>38727</v>
      </c>
      <c r="R95" s="14" t="n">
        <v>37928</v>
      </c>
      <c r="S95" s="14" t="n">
        <v>37677</v>
      </c>
      <c r="T95" s="14" t="n">
        <v>37587</v>
      </c>
      <c r="U95" s="14" t="n">
        <v>37926</v>
      </c>
      <c r="V95" s="14" t="n">
        <v>39749</v>
      </c>
      <c r="W95" s="14" t="n">
        <v>41476</v>
      </c>
      <c r="X95" s="14" t="n">
        <v>42528</v>
      </c>
      <c r="Y95" s="14" t="n">
        <v>44773</v>
      </c>
      <c r="Z95" s="14" t="n">
        <v>46590</v>
      </c>
      <c r="AA95" s="14" t="n">
        <v>48477</v>
      </c>
      <c r="AB95" s="14" t="n">
        <v>51408</v>
      </c>
      <c r="AC95" s="14" t="n">
        <v>56426</v>
      </c>
      <c r="AD95" s="28">
        <f>AC95-AD178-AD183-AD160</f>
        <v/>
      </c>
      <c r="AE95" s="28">
        <f>AD95-AE178-AE183-AE160</f>
        <v/>
      </c>
      <c r="AF95" s="28">
        <f>AE95-AF178-AF183-AF160</f>
        <v/>
      </c>
      <c r="AG95" s="28">
        <f>AF95-AG178-AG183-AG160</f>
        <v/>
      </c>
      <c r="AH95" s="28">
        <f>AG95-AH178-AH183-AH160</f>
        <v/>
      </c>
      <c r="AI95" s="28">
        <f>AH95-AI178-AI183-AI160</f>
        <v/>
      </c>
      <c r="AJ95" s="28">
        <f>AI95-AJ178-AJ183-AJ160</f>
        <v/>
      </c>
      <c r="AK95" s="28">
        <f>AJ95-AK178-AK183-AK160</f>
        <v/>
      </c>
      <c r="AL95" s="28">
        <f>AK95-AL178-AL183-AL160</f>
        <v/>
      </c>
      <c r="AN95" s="14" t="n">
        <v>33213</v>
      </c>
      <c r="AO95" s="14" t="n">
        <v>38549</v>
      </c>
      <c r="AP95" s="14" t="n">
        <v>37928</v>
      </c>
      <c r="AQ95" s="14" t="n">
        <v>39749</v>
      </c>
      <c r="AR95" s="14" t="n">
        <v>46590</v>
      </c>
      <c r="AS95" s="28">
        <f>AD95</f>
        <v/>
      </c>
      <c r="AT95" s="28">
        <f>AH95</f>
        <v/>
      </c>
      <c r="AU95" s="28">
        <f>AL95</f>
        <v/>
      </c>
      <c r="AV95" s="28">
        <f>AU95-AV178-AV183-AV160</f>
        <v/>
      </c>
      <c r="AW95" s="28">
        <f>AV95-AW178-AW183-AW160</f>
        <v/>
      </c>
    </row>
    <row r="96">
      <c r="C96" s="10" t="inlineStr">
        <is>
          <t>Operating Lease Right-of-Use Assets</t>
        </is>
      </c>
      <c r="G96" s="14" t="n">
        <v>577</v>
      </c>
      <c r="H96" s="14" t="n">
        <v>575</v>
      </c>
      <c r="I96" s="14" t="n">
        <v>558</v>
      </c>
      <c r="J96" s="14" t="n">
        <v>551</v>
      </c>
      <c r="K96" s="14" t="n">
        <v>574</v>
      </c>
      <c r="L96" s="14" t="n">
        <v>587</v>
      </c>
      <c r="M96" s="14" t="n">
        <v>690</v>
      </c>
      <c r="N96" s="14" t="n">
        <v>678</v>
      </c>
      <c r="O96" s="14" t="n">
        <v>693</v>
      </c>
      <c r="P96" s="14" t="n">
        <v>673</v>
      </c>
      <c r="Q96" s="14" t="n">
        <v>655</v>
      </c>
      <c r="R96" s="14" t="n">
        <v>666</v>
      </c>
      <c r="S96" s="14" t="n">
        <v>648</v>
      </c>
      <c r="T96" s="14" t="n">
        <v>642</v>
      </c>
      <c r="U96" s="14" t="n">
        <v>660</v>
      </c>
      <c r="V96" s="14" t="n">
        <v>645</v>
      </c>
      <c r="W96" s="14" t="n">
        <v>622</v>
      </c>
      <c r="X96" s="14" t="n">
        <v>637</v>
      </c>
      <c r="Y96" s="14" t="n">
        <v>628</v>
      </c>
      <c r="Z96" s="14" t="n">
        <v>736</v>
      </c>
      <c r="AA96" s="14" t="n">
        <v>700</v>
      </c>
      <c r="AB96" s="14" t="n">
        <v>684</v>
      </c>
      <c r="AC96" s="14" t="n">
        <v>683</v>
      </c>
      <c r="AD96" s="28">
        <f>AC96</f>
        <v/>
      </c>
      <c r="AE96" s="28">
        <f>AD96</f>
        <v/>
      </c>
      <c r="AF96" s="28">
        <f>AE96</f>
        <v/>
      </c>
      <c r="AG96" s="28">
        <f>AF96</f>
        <v/>
      </c>
      <c r="AH96" s="28">
        <f>AG96</f>
        <v/>
      </c>
      <c r="AI96" s="28">
        <f>AH96</f>
        <v/>
      </c>
      <c r="AJ96" s="28">
        <f>AI96</f>
        <v/>
      </c>
      <c r="AK96" s="28">
        <f>AJ96</f>
        <v/>
      </c>
      <c r="AL96" s="28">
        <f>AK96</f>
        <v/>
      </c>
      <c r="AN96" s="14" t="n">
        <v>551</v>
      </c>
      <c r="AO96" s="14" t="n">
        <v>678</v>
      </c>
      <c r="AP96" s="14" t="n">
        <v>666</v>
      </c>
      <c r="AQ96" s="14" t="n">
        <v>645</v>
      </c>
      <c r="AR96" s="14" t="n">
        <v>736</v>
      </c>
      <c r="AS96" s="28">
        <f>AD96</f>
        <v/>
      </c>
      <c r="AT96" s="28">
        <f>AH96</f>
        <v/>
      </c>
      <c r="AU96" s="28">
        <f>AL96</f>
        <v/>
      </c>
      <c r="AV96" s="28">
        <f>AU96</f>
        <v/>
      </c>
      <c r="AW96" s="28">
        <f>AV96</f>
        <v/>
      </c>
    </row>
    <row r="97">
      <c r="C97" s="10" t="inlineStr">
        <is>
          <t>Intangible Assets</t>
        </is>
      </c>
      <c r="G97" s="14" t="n">
        <v>336</v>
      </c>
      <c r="H97" s="14" t="n">
        <v>342</v>
      </c>
      <c r="I97" s="14" t="n">
        <v>350</v>
      </c>
      <c r="J97" s="14" t="n">
        <v>349</v>
      </c>
      <c r="K97" s="14" t="n">
        <v>347</v>
      </c>
      <c r="L97" s="14" t="n">
        <v>414</v>
      </c>
      <c r="M97" s="14" t="n">
        <v>415</v>
      </c>
      <c r="N97" s="14" t="n">
        <v>421</v>
      </c>
      <c r="O97" s="14" t="n">
        <v>428</v>
      </c>
      <c r="P97" s="14" t="n">
        <v>410</v>
      </c>
      <c r="Q97" s="14" t="n">
        <v>410</v>
      </c>
      <c r="R97" s="14" t="n">
        <v>404</v>
      </c>
      <c r="S97" s="14" t="n">
        <v>416</v>
      </c>
      <c r="T97" s="14" t="n">
        <v>414</v>
      </c>
      <c r="U97" s="14" t="n">
        <v>413</v>
      </c>
      <c r="V97" s="14" t="n">
        <v>416</v>
      </c>
      <c r="W97" s="14" t="n">
        <v>419</v>
      </c>
      <c r="X97" s="14" t="n">
        <v>423</v>
      </c>
      <c r="Y97" s="14" t="n">
        <v>426</v>
      </c>
      <c r="Z97" s="14" t="n">
        <v>453</v>
      </c>
      <c r="AA97" s="14" t="n">
        <v>465</v>
      </c>
      <c r="AB97" s="14" t="n">
        <v>468</v>
      </c>
      <c r="AC97" s="14" t="n">
        <v>473</v>
      </c>
      <c r="AD97" s="28">
        <f>AC97</f>
        <v/>
      </c>
      <c r="AE97" s="28">
        <f>AD97</f>
        <v/>
      </c>
      <c r="AF97" s="28">
        <f>AE97</f>
        <v/>
      </c>
      <c r="AG97" s="28">
        <f>AF97</f>
        <v/>
      </c>
      <c r="AH97" s="28">
        <f>AG97</f>
        <v/>
      </c>
      <c r="AI97" s="28">
        <f>AH97</f>
        <v/>
      </c>
      <c r="AJ97" s="28">
        <f>AI97</f>
        <v/>
      </c>
      <c r="AK97" s="28">
        <f>AJ97</f>
        <v/>
      </c>
      <c r="AL97" s="28">
        <f>AK97</f>
        <v/>
      </c>
      <c r="AN97" s="14" t="n">
        <v>349</v>
      </c>
      <c r="AO97" s="14" t="n">
        <v>421</v>
      </c>
      <c r="AP97" s="14" t="n">
        <v>404</v>
      </c>
      <c r="AQ97" s="14" t="n">
        <v>416</v>
      </c>
      <c r="AR97" s="14" t="n">
        <v>453</v>
      </c>
      <c r="AS97" s="28">
        <f>AD97</f>
        <v/>
      </c>
      <c r="AT97" s="28">
        <f>AH97</f>
        <v/>
      </c>
      <c r="AU97" s="28">
        <f>AL97</f>
        <v/>
      </c>
      <c r="AV97" s="28">
        <f>AU97</f>
        <v/>
      </c>
      <c r="AW97" s="28">
        <f>AV97</f>
        <v/>
      </c>
    </row>
    <row r="98">
      <c r="C98" s="10" t="inlineStr">
        <is>
          <t>Deferred Tax Assets</t>
        </is>
      </c>
      <c r="G98" s="14" t="n">
        <v>726</v>
      </c>
      <c r="H98" s="14" t="n">
        <v>726</v>
      </c>
      <c r="I98" s="14" t="n">
        <v>822</v>
      </c>
      <c r="J98" s="14" t="n">
        <v>782</v>
      </c>
      <c r="K98" s="14" t="n">
        <v>746</v>
      </c>
      <c r="L98" s="14" t="n">
        <v>762</v>
      </c>
      <c r="M98" s="14" t="n">
        <v>682</v>
      </c>
      <c r="N98" s="14" t="n">
        <v>702</v>
      </c>
      <c r="O98" s="14" t="n">
        <v>672</v>
      </c>
      <c r="P98" s="14" t="n">
        <v>697</v>
      </c>
      <c r="Q98" s="14" t="n">
        <v>708</v>
      </c>
      <c r="R98" s="14" t="n">
        <v>756</v>
      </c>
      <c r="S98" s="14" t="n">
        <v>781</v>
      </c>
      <c r="T98" s="14" t="n">
        <v>664</v>
      </c>
      <c r="U98" s="14" t="n">
        <v>597</v>
      </c>
      <c r="V98" s="14" t="n">
        <v>520</v>
      </c>
      <c r="W98" s="14" t="n">
        <v>474</v>
      </c>
      <c r="X98" s="14" t="n">
        <v>552</v>
      </c>
      <c r="Y98" s="14" t="n">
        <v>483</v>
      </c>
      <c r="Z98" s="14" t="n">
        <v>616</v>
      </c>
      <c r="AA98" s="14" t="n">
        <v>641</v>
      </c>
      <c r="AB98" s="14" t="n">
        <v>680</v>
      </c>
      <c r="AC98" s="14" t="n">
        <v>700</v>
      </c>
      <c r="AD98" s="28">
        <f>AC98</f>
        <v/>
      </c>
      <c r="AE98" s="28">
        <f>AD98</f>
        <v/>
      </c>
      <c r="AF98" s="28">
        <f>AE98</f>
        <v/>
      </c>
      <c r="AG98" s="28">
        <f>AF98</f>
        <v/>
      </c>
      <c r="AH98" s="28">
        <f>AG98</f>
        <v/>
      </c>
      <c r="AI98" s="28">
        <f>AH98</f>
        <v/>
      </c>
      <c r="AJ98" s="28">
        <f>AI98</f>
        <v/>
      </c>
      <c r="AK98" s="28">
        <f>AJ98</f>
        <v/>
      </c>
      <c r="AL98" s="28">
        <f>AK98</f>
        <v/>
      </c>
      <c r="AN98" s="14" t="n">
        <v>782</v>
      </c>
      <c r="AO98" s="14" t="n">
        <v>702</v>
      </c>
      <c r="AP98" s="14" t="n">
        <v>756</v>
      </c>
      <c r="AQ98" s="14" t="n">
        <v>520</v>
      </c>
      <c r="AR98" s="14" t="n">
        <v>616</v>
      </c>
      <c r="AS98" s="28">
        <f>AD98</f>
        <v/>
      </c>
      <c r="AT98" s="28">
        <f>AH98</f>
        <v/>
      </c>
      <c r="AU98" s="28">
        <f>AL98</f>
        <v/>
      </c>
      <c r="AV98" s="28">
        <f>AU98</f>
        <v/>
      </c>
      <c r="AW98" s="28">
        <f>AV98</f>
        <v/>
      </c>
    </row>
    <row r="99">
      <c r="C99" s="10" t="inlineStr">
        <is>
          <t>Goodwill</t>
        </is>
      </c>
      <c r="G99" s="14" t="n">
        <v>1228</v>
      </c>
      <c r="H99" s="14" t="n">
        <v>1228</v>
      </c>
      <c r="I99" s="14" t="n">
        <v>1228</v>
      </c>
      <c r="J99" s="14" t="n">
        <v>1228</v>
      </c>
      <c r="K99" s="14" t="n">
        <v>1228</v>
      </c>
      <c r="L99" s="14" t="n">
        <v>1228</v>
      </c>
      <c r="M99" s="14" t="n">
        <v>1228</v>
      </c>
      <c r="N99" s="14" t="n">
        <v>1228</v>
      </c>
      <c r="O99" s="14" t="n">
        <v>1228</v>
      </c>
      <c r="P99" s="14" t="n">
        <v>1228</v>
      </c>
      <c r="Q99" s="14" t="n">
        <v>1252</v>
      </c>
      <c r="R99" s="14" t="n">
        <v>1150</v>
      </c>
      <c r="S99" s="14" t="n">
        <v>1150</v>
      </c>
      <c r="T99" s="14" t="n">
        <v>1150</v>
      </c>
      <c r="U99" s="14" t="n">
        <v>1150</v>
      </c>
      <c r="V99" s="14" t="n">
        <v>1150</v>
      </c>
      <c r="W99" s="14" t="n">
        <v>1150</v>
      </c>
      <c r="X99" s="14" t="n">
        <v>1150</v>
      </c>
      <c r="Y99" s="14" t="n">
        <v>1150</v>
      </c>
      <c r="Z99" s="14" t="n">
        <v>1150</v>
      </c>
      <c r="AA99" s="14" t="n">
        <v>1150</v>
      </c>
      <c r="AB99" s="14" t="n">
        <v>1150</v>
      </c>
      <c r="AC99" s="14" t="n">
        <v>1150</v>
      </c>
      <c r="AD99" s="28">
        <f>AC99</f>
        <v/>
      </c>
      <c r="AE99" s="28">
        <f>AD99</f>
        <v/>
      </c>
      <c r="AF99" s="28">
        <f>AE99</f>
        <v/>
      </c>
      <c r="AG99" s="28">
        <f>AF99</f>
        <v/>
      </c>
      <c r="AH99" s="28">
        <f>AG99</f>
        <v/>
      </c>
      <c r="AI99" s="28">
        <f>AH99</f>
        <v/>
      </c>
      <c r="AJ99" s="28">
        <f>AI99</f>
        <v/>
      </c>
      <c r="AK99" s="28">
        <f>AJ99</f>
        <v/>
      </c>
      <c r="AL99" s="28">
        <f>AK99</f>
        <v/>
      </c>
      <c r="AN99" s="14" t="n">
        <v>1228</v>
      </c>
      <c r="AO99" s="14" t="n">
        <v>1228</v>
      </c>
      <c r="AP99" s="14" t="n">
        <v>1150</v>
      </c>
      <c r="AQ99" s="14" t="n">
        <v>1150</v>
      </c>
      <c r="AR99" s="14" t="n">
        <v>1150</v>
      </c>
      <c r="AS99" s="28">
        <f>AD99</f>
        <v/>
      </c>
      <c r="AT99" s="28">
        <f>AH99</f>
        <v/>
      </c>
      <c r="AU99" s="28">
        <f>AL99</f>
        <v/>
      </c>
      <c r="AV99" s="28">
        <f>AU99</f>
        <v/>
      </c>
      <c r="AW99" s="28">
        <f>AV99</f>
        <v/>
      </c>
    </row>
    <row r="100">
      <c r="C100" s="10" t="inlineStr">
        <is>
          <t>Other Noncurrent Assets</t>
        </is>
      </c>
      <c r="G100" s="14" t="n">
        <v>802</v>
      </c>
      <c r="H100" s="14" t="n">
        <v>821</v>
      </c>
      <c r="I100" s="14" t="n">
        <v>816</v>
      </c>
      <c r="J100" s="14" t="n">
        <v>1054</v>
      </c>
      <c r="K100" s="14" t="n">
        <v>1188</v>
      </c>
      <c r="L100" s="14" t="n">
        <v>1315</v>
      </c>
      <c r="M100" s="14" t="n">
        <v>1262</v>
      </c>
      <c r="N100" s="14" t="n">
        <v>1277</v>
      </c>
      <c r="O100" s="14" t="n">
        <v>1171</v>
      </c>
      <c r="P100" s="14" t="n">
        <v>1317</v>
      </c>
      <c r="Q100" s="14" t="n">
        <v>1221</v>
      </c>
      <c r="R100" s="14" t="n">
        <v>1262</v>
      </c>
      <c r="S100" s="14" t="n">
        <v>1326</v>
      </c>
      <c r="T100" s="14" t="n">
        <v>1199</v>
      </c>
      <c r="U100" s="14" t="n">
        <v>1415</v>
      </c>
      <c r="V100" s="14" t="n">
        <v>1518</v>
      </c>
      <c r="W100" s="14" t="n">
        <v>1671</v>
      </c>
      <c r="X100" s="14" t="n">
        <v>1699</v>
      </c>
      <c r="Y100" s="14" t="n">
        <v>1616</v>
      </c>
      <c r="Z100" s="14" t="n">
        <v>2783</v>
      </c>
      <c r="AA100" s="14" t="n">
        <v>3176</v>
      </c>
      <c r="AB100" s="14" t="n">
        <v>3668</v>
      </c>
      <c r="AC100" s="14" t="n">
        <v>3837</v>
      </c>
      <c r="AD100" s="28">
        <f>AC100</f>
        <v/>
      </c>
      <c r="AE100" s="28">
        <f>AD100</f>
        <v/>
      </c>
      <c r="AF100" s="28">
        <f>AE100</f>
        <v/>
      </c>
      <c r="AG100" s="28">
        <f>AF100</f>
        <v/>
      </c>
      <c r="AH100" s="28">
        <f>AG100</f>
        <v/>
      </c>
      <c r="AI100" s="28">
        <f>AH100</f>
        <v/>
      </c>
      <c r="AJ100" s="28">
        <f>AI100</f>
        <v/>
      </c>
      <c r="AK100" s="28">
        <f>AJ100</f>
        <v/>
      </c>
      <c r="AL100" s="28">
        <f>AK100</f>
        <v/>
      </c>
      <c r="AN100" s="14" t="n">
        <v>1054</v>
      </c>
      <c r="AO100" s="14" t="n">
        <v>1277</v>
      </c>
      <c r="AP100" s="14" t="n">
        <v>1262</v>
      </c>
      <c r="AQ100" s="14" t="n">
        <v>1518</v>
      </c>
      <c r="AR100" s="14" t="n">
        <v>2783</v>
      </c>
      <c r="AS100" s="28">
        <f>AD100</f>
        <v/>
      </c>
      <c r="AT100" s="28">
        <f>AH100</f>
        <v/>
      </c>
      <c r="AU100" s="28">
        <f>AL100</f>
        <v/>
      </c>
      <c r="AV100" s="28">
        <f>AU100</f>
        <v/>
      </c>
      <c r="AW100" s="28">
        <f>AV100</f>
        <v/>
      </c>
    </row>
    <row r="101">
      <c r="B101" s="6" t="inlineStr">
        <is>
          <t>Total Assets</t>
        </is>
      </c>
      <c r="G101" s="12">
        <f>G91+G94+G95+G96+G97+G98+G99+G100</f>
        <v/>
      </c>
      <c r="H101" s="12">
        <f>H91+H94+H95+H96+H97+H98+H99+H100</f>
        <v/>
      </c>
      <c r="I101" s="12">
        <f>I91+I94+I95+I96+I97+I98+I99+I100</f>
        <v/>
      </c>
      <c r="J101" s="12">
        <f>J91+J94+J95+J96+J97+J98+J99+J100</f>
        <v/>
      </c>
      <c r="K101" s="12">
        <f>K91+K94+K95+K96+K97+K98+K99+K100</f>
        <v/>
      </c>
      <c r="L101" s="12">
        <f>L91+L94+L95+L96+L97+L98+L99+L100</f>
        <v/>
      </c>
      <c r="M101" s="12">
        <f>M91+M94+M95+M96+M97+M98+M99+M100</f>
        <v/>
      </c>
      <c r="N101" s="12">
        <f>N91+N94+N95+N96+N97+N98+N99+N100</f>
        <v/>
      </c>
      <c r="O101" s="12">
        <f>O91+O94+O95+O96+O97+O98+O99+O100</f>
        <v/>
      </c>
      <c r="P101" s="12">
        <f>P91+P94+P95+P96+P97+P98+P99+P100</f>
        <v/>
      </c>
      <c r="Q101" s="12">
        <f>Q91+Q94+Q95+Q96+Q97+Q98+Q99+Q100</f>
        <v/>
      </c>
      <c r="R101" s="12">
        <f>R91+R94+R95+R96+R97+R98+R99+R100</f>
        <v/>
      </c>
      <c r="S101" s="12">
        <f>S91+S94+S95+S96+S97+S98+S99+S100</f>
        <v/>
      </c>
      <c r="T101" s="12">
        <f>T91+T94+T95+T96+T97+T98+T99+T100</f>
        <v/>
      </c>
      <c r="U101" s="12">
        <f>U91+U94+U95+U96+U97+U98+U99+U100</f>
        <v/>
      </c>
      <c r="V101" s="12">
        <f>V91+V94+V95+V96+V97+V98+V99+V100</f>
        <v/>
      </c>
      <c r="W101" s="12">
        <f>W91+W94+W95+W96+W97+W98+W99+W100</f>
        <v/>
      </c>
      <c r="X101" s="12">
        <f>X91+X94+X95+X96+X97+X98+X99+X100</f>
        <v/>
      </c>
      <c r="Y101" s="12">
        <f>Y91+Y94+Y95+Y96+Y97+Y98+Y99+Y100</f>
        <v/>
      </c>
      <c r="Z101" s="12">
        <f>Z91+Z94+Z95+Z96+Z97+Z98+Z99+Z100</f>
        <v/>
      </c>
      <c r="AA101" s="12">
        <f>AA91+AA94+AA95+AA96+AA97+AA98+AA99+AA100</f>
        <v/>
      </c>
      <c r="AB101" s="12">
        <f>AB91+AB94+AB95+AB96+AB97+AB98+AB99+AB100</f>
        <v/>
      </c>
      <c r="AC101" s="12">
        <f>AC91+AC94+AC95+AC96+AC97+AC98+AC99+AC100</f>
        <v/>
      </c>
      <c r="AD101" s="12">
        <f>AD91+AD94+AD95+AD96+AD97+AD98+AD99+AD100</f>
        <v/>
      </c>
      <c r="AE101" s="12">
        <f>AE91+AE94+AE95+AE96+AE97+AE98+AE99+AE100</f>
        <v/>
      </c>
      <c r="AF101" s="12">
        <f>AF91+AF94+AF95+AF96+AF97+AF98+AF99+AF100</f>
        <v/>
      </c>
      <c r="AG101" s="12">
        <f>AG91+AG94+AG95+AG96+AG97+AG98+AG99+AG100</f>
        <v/>
      </c>
      <c r="AH101" s="12">
        <f>AH91+AH94+AH95+AH96+AH97+AH98+AH99+AH100</f>
        <v/>
      </c>
      <c r="AI101" s="12">
        <f>AI91+AI94+AI95+AI96+AI97+AI98+AI99+AI100</f>
        <v/>
      </c>
      <c r="AJ101" s="12">
        <f>AJ91+AJ94+AJ95+AJ96+AJ97+AJ98+AJ99+AJ100</f>
        <v/>
      </c>
      <c r="AK101" s="12">
        <f>AK91+AK94+AK95+AK96+AK97+AK98+AK99+AK100</f>
        <v/>
      </c>
      <c r="AL101" s="12">
        <f>AL91+AL94+AL95+AL96+AL97+AL98+AL99+AL100</f>
        <v/>
      </c>
      <c r="AN101" s="12">
        <f>AN91+AN94+AN95+AN96+AN97+AN98+AN99+AN100</f>
        <v/>
      </c>
      <c r="AO101" s="12">
        <f>AO91+AO94+AO95+AO96+AO97+AO98+AO99+AO100</f>
        <v/>
      </c>
      <c r="AP101" s="12">
        <f>AP91+AP94+AP95+AP96+AP97+AP98+AP99+AP100</f>
        <v/>
      </c>
      <c r="AQ101" s="12">
        <f>AQ91+AQ94+AQ95+AQ96+AQ97+AQ98+AQ99+AQ100</f>
        <v/>
      </c>
      <c r="AR101" s="12">
        <f>AR91+AR94+AR95+AR96+AR97+AR98+AR99+AR100</f>
        <v/>
      </c>
      <c r="AS101" s="25">
        <f>AD101</f>
        <v/>
      </c>
      <c r="AT101" s="25">
        <f>AH101</f>
        <v/>
      </c>
      <c r="AU101" s="25">
        <f>AL101</f>
        <v/>
      </c>
      <c r="AV101" s="12">
        <f>AV91+AV94+AV95+AV96+AV97+AV98+AV99+AV100</f>
        <v/>
      </c>
      <c r="AW101" s="12">
        <f>AW91+AW94+AW95+AW96+AW97+AW98+AW99+AW100</f>
        <v/>
      </c>
    </row>
    <row r="102">
      <c r="D102" s="3" t="inlineStr">
        <is>
          <t>Recon: Total Assets</t>
        </is>
      </c>
      <c r="G102" s="26">
        <f>IF(_reported!G16="","",G101-_reported!G16)</f>
        <v/>
      </c>
      <c r="H102" s="26">
        <f>IF(_reported!H16="","",H101-_reported!H16)</f>
        <v/>
      </c>
      <c r="I102" s="26">
        <f>IF(_reported!I16="","",I101-_reported!I16)</f>
        <v/>
      </c>
      <c r="J102" s="26">
        <f>IF(_reported!J16="","",J101-_reported!J16)</f>
        <v/>
      </c>
      <c r="K102" s="26">
        <f>IF(_reported!K16="","",K101-_reported!K16)</f>
        <v/>
      </c>
      <c r="L102" s="26">
        <f>IF(_reported!L16="","",L101-_reported!L16)</f>
        <v/>
      </c>
      <c r="M102" s="26">
        <f>IF(_reported!M16="","",M101-_reported!M16)</f>
        <v/>
      </c>
      <c r="N102" s="26">
        <f>IF(_reported!N16="","",N101-_reported!N16)</f>
        <v/>
      </c>
      <c r="O102" s="26">
        <f>IF(_reported!O16="","",O101-_reported!O16)</f>
        <v/>
      </c>
      <c r="P102" s="26">
        <f>IF(_reported!P16="","",P101-_reported!P16)</f>
        <v/>
      </c>
      <c r="Q102" s="26">
        <f>IF(_reported!Q16="","",Q101-_reported!Q16)</f>
        <v/>
      </c>
      <c r="R102" s="26">
        <f>IF(_reported!R16="","",R101-_reported!R16)</f>
        <v/>
      </c>
      <c r="S102" s="26">
        <f>IF(_reported!S16="","",S101-_reported!S16)</f>
        <v/>
      </c>
      <c r="T102" s="26">
        <f>IF(_reported!T16="","",T101-_reported!T16)</f>
        <v/>
      </c>
      <c r="U102" s="26">
        <f>IF(_reported!U16="","",U101-_reported!U16)</f>
        <v/>
      </c>
      <c r="V102" s="26">
        <f>IF(_reported!V16="","",V101-_reported!V16)</f>
        <v/>
      </c>
      <c r="W102" s="26">
        <f>IF(_reported!W16="","",W101-_reported!W16)</f>
        <v/>
      </c>
      <c r="X102" s="26">
        <f>IF(_reported!X16="","",X101-_reported!X16)</f>
        <v/>
      </c>
      <c r="Y102" s="26">
        <f>IF(_reported!Y16="","",Y101-_reported!Y16)</f>
        <v/>
      </c>
      <c r="Z102" s="26">
        <f>IF(_reported!Z16="","",Z101-_reported!Z16)</f>
        <v/>
      </c>
      <c r="AA102" s="26">
        <f>IF(_reported!AA16="","",AA101-_reported!AA16)</f>
        <v/>
      </c>
      <c r="AB102" s="26">
        <f>IF(_reported!AB16="","",AB101-_reported!AB16)</f>
        <v/>
      </c>
      <c r="AC102" s="26">
        <f>IF(_reported!AC16="","",AC101-_reported!AC16)</f>
        <v/>
      </c>
      <c r="AN102" s="26">
        <f>IF(_reported!AN16="","",AN101-_reported!AN16)</f>
        <v/>
      </c>
      <c r="AO102" s="26">
        <f>IF(_reported!AO16="","",AO101-_reported!AO16)</f>
        <v/>
      </c>
      <c r="AP102" s="26">
        <f>IF(_reported!AP16="","",AP101-_reported!AP16)</f>
        <v/>
      </c>
      <c r="AQ102" s="26">
        <f>IF(_reported!AQ16="","",AQ101-_reported!AQ16)</f>
        <v/>
      </c>
      <c r="AR102" s="26">
        <f>IF(_reported!AR16="","",AR101-_reported!AR16)</f>
        <v/>
      </c>
    </row>
    <row r="103"/>
    <row r="104">
      <c r="C104" s="10" t="inlineStr">
        <is>
          <t>Accounts Payable and Accrued Expenses</t>
        </is>
      </c>
      <c r="G104" s="11" t="n">
        <v>4856</v>
      </c>
      <c r="H104" s="11" t="n">
        <v>4550</v>
      </c>
      <c r="I104" s="11" t="n">
        <v>4427</v>
      </c>
      <c r="J104" s="11" t="n">
        <v>5325</v>
      </c>
      <c r="K104" s="11" t="n">
        <v>5470</v>
      </c>
      <c r="L104" s="11" t="n">
        <v>5650</v>
      </c>
      <c r="M104" s="11" t="n">
        <v>5788</v>
      </c>
      <c r="N104" s="11" t="n">
        <v>6090</v>
      </c>
      <c r="O104" s="11" t="n">
        <v>5438</v>
      </c>
      <c r="P104" s="11" t="n">
        <v>4310</v>
      </c>
      <c r="Q104" s="11" t="n">
        <v>4177</v>
      </c>
      <c r="R104" s="11" t="n">
        <v>3958</v>
      </c>
      <c r="S104" s="11" t="n">
        <v>3946</v>
      </c>
      <c r="T104" s="11" t="n">
        <v>4680</v>
      </c>
      <c r="U104" s="11" t="n">
        <v>5145</v>
      </c>
      <c r="V104" s="11" t="n">
        <v>7299</v>
      </c>
      <c r="W104" s="11" t="n">
        <v>7126</v>
      </c>
      <c r="X104" s="11" t="n">
        <v>6176</v>
      </c>
      <c r="Y104" s="11" t="n">
        <v>8761</v>
      </c>
      <c r="Z104" s="11" t="n">
        <v>9649</v>
      </c>
      <c r="AA104" s="11" t="n">
        <v>9796</v>
      </c>
      <c r="AB104" s="11" t="n">
        <v>10997</v>
      </c>
      <c r="AC104" s="11" t="n">
        <v>15521</v>
      </c>
      <c r="AD104" s="27">
        <f>AD10*AD147</f>
        <v/>
      </c>
      <c r="AE104" s="27">
        <f>AE10*AE147</f>
        <v/>
      </c>
      <c r="AF104" s="27">
        <f>AF10*AF147</f>
        <v/>
      </c>
      <c r="AG104" s="27">
        <f>AG10*AG147</f>
        <v/>
      </c>
      <c r="AH104" s="27">
        <f>AH10*AH147</f>
        <v/>
      </c>
      <c r="AI104" s="27">
        <f>AI10*AI147</f>
        <v/>
      </c>
      <c r="AJ104" s="27">
        <f>AJ10*AJ147</f>
        <v/>
      </c>
      <c r="AK104" s="27">
        <f>AK10*AK147</f>
        <v/>
      </c>
      <c r="AL104" s="27">
        <f>AL10*AL147</f>
        <v/>
      </c>
      <c r="AN104" s="11" t="n">
        <v>5325</v>
      </c>
      <c r="AO104" s="11" t="n">
        <v>6090</v>
      </c>
      <c r="AP104" s="11" t="n">
        <v>3958</v>
      </c>
      <c r="AQ104" s="11" t="n">
        <v>7299</v>
      </c>
      <c r="AR104" s="11" t="n">
        <v>9649</v>
      </c>
      <c r="AS104" s="27">
        <f>AD104</f>
        <v/>
      </c>
      <c r="AT104" s="27">
        <f>AH104</f>
        <v/>
      </c>
      <c r="AU104" s="27">
        <f>AL104</f>
        <v/>
      </c>
      <c r="AV104" s="27">
        <f>(AV10/4)*AV147</f>
        <v/>
      </c>
      <c r="AW104" s="27">
        <f>(AW10/4)*AW147</f>
        <v/>
      </c>
    </row>
    <row r="105">
      <c r="C105" s="10" t="inlineStr">
        <is>
          <t>Current Debt</t>
        </is>
      </c>
      <c r="G105" s="14" t="n">
        <v>273</v>
      </c>
      <c r="H105" s="14" t="n">
        <v>323</v>
      </c>
      <c r="I105" s="14" t="n">
        <v>297</v>
      </c>
      <c r="J105" s="14" t="n">
        <v>155</v>
      </c>
      <c r="K105" s="14" t="n">
        <v>118</v>
      </c>
      <c r="L105" s="14" t="n">
        <v>123</v>
      </c>
      <c r="M105" s="14" t="n">
        <v>107</v>
      </c>
      <c r="N105" s="14" t="n">
        <v>103</v>
      </c>
      <c r="O105" s="14" t="n">
        <v>171</v>
      </c>
      <c r="P105" s="14" t="n">
        <v>237</v>
      </c>
      <c r="Q105" s="14" t="n">
        <v>259</v>
      </c>
      <c r="R105" s="14" t="n">
        <v>278</v>
      </c>
      <c r="S105" s="14" t="n">
        <v>908</v>
      </c>
      <c r="T105" s="14" t="n">
        <v>344</v>
      </c>
      <c r="U105" s="14" t="n">
        <v>398</v>
      </c>
      <c r="V105" s="14" t="n">
        <v>431</v>
      </c>
      <c r="W105" s="14" t="n">
        <v>533</v>
      </c>
      <c r="X105" s="14" t="n">
        <v>504</v>
      </c>
      <c r="Y105" s="14" t="n">
        <v>538</v>
      </c>
      <c r="Z105" s="14" t="n">
        <v>560</v>
      </c>
      <c r="AA105" s="14" t="n">
        <v>569</v>
      </c>
      <c r="AB105" s="14" t="n">
        <v>585</v>
      </c>
      <c r="AC105" s="14" t="n">
        <v>582</v>
      </c>
      <c r="AD105" s="28">
        <f>AC105</f>
        <v/>
      </c>
      <c r="AE105" s="28">
        <f>AD105</f>
        <v/>
      </c>
      <c r="AF105" s="28">
        <f>AE105</f>
        <v/>
      </c>
      <c r="AG105" s="28">
        <f>AF105</f>
        <v/>
      </c>
      <c r="AH105" s="28">
        <f>AG105</f>
        <v/>
      </c>
      <c r="AI105" s="28">
        <f>AH105</f>
        <v/>
      </c>
      <c r="AJ105" s="28">
        <f>AI105</f>
        <v/>
      </c>
      <c r="AK105" s="28">
        <f>AJ105</f>
        <v/>
      </c>
      <c r="AL105" s="28">
        <f>AK105</f>
        <v/>
      </c>
      <c r="AN105" s="14" t="n">
        <v>155</v>
      </c>
      <c r="AO105" s="14" t="n">
        <v>103</v>
      </c>
      <c r="AP105" s="14" t="n">
        <v>278</v>
      </c>
      <c r="AQ105" s="14" t="n">
        <v>431</v>
      </c>
      <c r="AR105" s="14" t="n">
        <v>560</v>
      </c>
      <c r="AS105" s="28">
        <f>AD105</f>
        <v/>
      </c>
      <c r="AT105" s="28">
        <f>AH105</f>
        <v/>
      </c>
      <c r="AU105" s="28">
        <f>AL105</f>
        <v/>
      </c>
      <c r="AV105" s="28">
        <f>AU105</f>
        <v/>
      </c>
      <c r="AW105" s="28">
        <f>AV105</f>
        <v/>
      </c>
    </row>
    <row r="106">
      <c r="C106" s="10" t="inlineStr">
        <is>
          <t>Other Current Liabilities</t>
        </is>
      </c>
      <c r="G106" s="14" t="n">
        <v>559</v>
      </c>
      <c r="H106" s="14" t="n">
        <v>560</v>
      </c>
      <c r="I106" s="14" t="n">
        <v>738</v>
      </c>
      <c r="J106" s="14" t="n">
        <v>944</v>
      </c>
      <c r="K106" s="14" t="n">
        <v>924</v>
      </c>
      <c r="L106" s="14" t="n">
        <v>1145</v>
      </c>
      <c r="M106" s="14" t="n">
        <v>1114</v>
      </c>
      <c r="N106" s="14" t="n">
        <v>1346</v>
      </c>
      <c r="O106" s="14" t="n">
        <v>916</v>
      </c>
      <c r="P106" s="14" t="n">
        <v>708</v>
      </c>
      <c r="Q106" s="14" t="n">
        <v>668</v>
      </c>
      <c r="R106" s="14" t="n">
        <v>529</v>
      </c>
      <c r="S106" s="14" t="n">
        <v>1108</v>
      </c>
      <c r="T106" s="14" t="n">
        <v>1235</v>
      </c>
      <c r="U106" s="14" t="n">
        <v>1297</v>
      </c>
      <c r="V106" s="14" t="n">
        <v>1518</v>
      </c>
      <c r="W106" s="14" t="n">
        <v>1356</v>
      </c>
      <c r="X106" s="14" t="n">
        <v>1197</v>
      </c>
      <c r="Y106" s="14" t="n">
        <v>836</v>
      </c>
      <c r="Z106" s="14" t="n">
        <v>1245</v>
      </c>
      <c r="AA106" s="14" t="n">
        <v>1695</v>
      </c>
      <c r="AB106" s="14" t="n">
        <v>2714</v>
      </c>
      <c r="AC106" s="14" t="n">
        <v>3385</v>
      </c>
      <c r="AD106" s="28">
        <f>AD10*AD148</f>
        <v/>
      </c>
      <c r="AE106" s="28">
        <f>AE10*AE148</f>
        <v/>
      </c>
      <c r="AF106" s="28">
        <f>AF10*AF148</f>
        <v/>
      </c>
      <c r="AG106" s="28">
        <f>AG10*AG148</f>
        <v/>
      </c>
      <c r="AH106" s="28">
        <f>AH10*AH148</f>
        <v/>
      </c>
      <c r="AI106" s="28">
        <f>AI10*AI148</f>
        <v/>
      </c>
      <c r="AJ106" s="28">
        <f>AJ10*AJ148</f>
        <v/>
      </c>
      <c r="AK106" s="28">
        <f>AK10*AK148</f>
        <v/>
      </c>
      <c r="AL106" s="28">
        <f>AL10*AL148</f>
        <v/>
      </c>
      <c r="AN106" s="14" t="n">
        <v>944</v>
      </c>
      <c r="AO106" s="14" t="n">
        <v>1346</v>
      </c>
      <c r="AP106" s="14" t="n">
        <v>529</v>
      </c>
      <c r="AQ106" s="14" t="n">
        <v>1518</v>
      </c>
      <c r="AR106" s="14" t="n">
        <v>1245</v>
      </c>
      <c r="AS106" s="28">
        <f>AD106</f>
        <v/>
      </c>
      <c r="AT106" s="28">
        <f>AH106</f>
        <v/>
      </c>
      <c r="AU106" s="28">
        <f>AL106</f>
        <v/>
      </c>
      <c r="AV106" s="28">
        <f>(AV10/4)*AV148</f>
        <v/>
      </c>
      <c r="AW106" s="28">
        <f>(AW10/4)*AW148</f>
        <v/>
      </c>
    </row>
    <row r="107">
      <c r="B107" s="6" t="inlineStr">
        <is>
          <t>Total Current Liabilities</t>
        </is>
      </c>
      <c r="G107" s="12">
        <f>G104+G105+G106</f>
        <v/>
      </c>
      <c r="H107" s="12">
        <f>H104+H105+H106</f>
        <v/>
      </c>
      <c r="I107" s="12">
        <f>I104+I105+I106</f>
        <v/>
      </c>
      <c r="J107" s="12">
        <f>J104+J105+J106</f>
        <v/>
      </c>
      <c r="K107" s="12">
        <f>K104+K105+K106</f>
        <v/>
      </c>
      <c r="L107" s="12">
        <f>L104+L105+L106</f>
        <v/>
      </c>
      <c r="M107" s="12">
        <f>M104+M105+M106</f>
        <v/>
      </c>
      <c r="N107" s="12">
        <f>N104+N105+N106</f>
        <v/>
      </c>
      <c r="O107" s="12">
        <f>O104+O105+O106</f>
        <v/>
      </c>
      <c r="P107" s="12">
        <f>P104+P105+P106</f>
        <v/>
      </c>
      <c r="Q107" s="12">
        <f>Q104+Q105+Q106</f>
        <v/>
      </c>
      <c r="R107" s="12">
        <f>R104+R105+R106</f>
        <v/>
      </c>
      <c r="S107" s="12">
        <f>S104+S105+S106</f>
        <v/>
      </c>
      <c r="T107" s="12">
        <f>T104+T105+T106</f>
        <v/>
      </c>
      <c r="U107" s="12">
        <f>U104+U105+U106</f>
        <v/>
      </c>
      <c r="V107" s="12">
        <f>V104+V105+V106</f>
        <v/>
      </c>
      <c r="W107" s="12">
        <f>W104+W105+W106</f>
        <v/>
      </c>
      <c r="X107" s="12">
        <f>X104+X105+X106</f>
        <v/>
      </c>
      <c r="Y107" s="12">
        <f>Y104+Y105+Y106</f>
        <v/>
      </c>
      <c r="Z107" s="12">
        <f>Z104+Z105+Z106</f>
        <v/>
      </c>
      <c r="AA107" s="12">
        <f>AA104+AA105+AA106</f>
        <v/>
      </c>
      <c r="AB107" s="12">
        <f>AB104+AB105+AB106</f>
        <v/>
      </c>
      <c r="AC107" s="12">
        <f>AC104+AC105+AC106</f>
        <v/>
      </c>
      <c r="AD107" s="12">
        <f>AD104+AD105+AD106</f>
        <v/>
      </c>
      <c r="AE107" s="12">
        <f>AE104+AE105+AE106</f>
        <v/>
      </c>
      <c r="AF107" s="12">
        <f>AF104+AF105+AF106</f>
        <v/>
      </c>
      <c r="AG107" s="12">
        <f>AG104+AG105+AG106</f>
        <v/>
      </c>
      <c r="AH107" s="12">
        <f>AH104+AH105+AH106</f>
        <v/>
      </c>
      <c r="AI107" s="12">
        <f>AI104+AI105+AI106</f>
        <v/>
      </c>
      <c r="AJ107" s="12">
        <f>AJ104+AJ105+AJ106</f>
        <v/>
      </c>
      <c r="AK107" s="12">
        <f>AK104+AK105+AK106</f>
        <v/>
      </c>
      <c r="AL107" s="12">
        <f>AL104+AL105+AL106</f>
        <v/>
      </c>
      <c r="AN107" s="12">
        <f>AN104+AN105+AN106</f>
        <v/>
      </c>
      <c r="AO107" s="12">
        <f>AO104+AO105+AO106</f>
        <v/>
      </c>
      <c r="AP107" s="12">
        <f>AP104+AP105+AP106</f>
        <v/>
      </c>
      <c r="AQ107" s="12">
        <f>AQ104+AQ105+AQ106</f>
        <v/>
      </c>
      <c r="AR107" s="12">
        <f>AR104+AR105+AR106</f>
        <v/>
      </c>
      <c r="AS107" s="25">
        <f>AD107</f>
        <v/>
      </c>
      <c r="AT107" s="25">
        <f>AH107</f>
        <v/>
      </c>
      <c r="AU107" s="25">
        <f>AL107</f>
        <v/>
      </c>
      <c r="AV107" s="12">
        <f>AV104+AV105+AV106</f>
        <v/>
      </c>
      <c r="AW107" s="12">
        <f>AW104+AW105+AW106</f>
        <v/>
      </c>
    </row>
    <row r="108">
      <c r="D108" s="3" t="inlineStr">
        <is>
          <t>Recon: Total CL</t>
        </is>
      </c>
      <c r="G108" s="26">
        <f>IF(_reported!G17="","",G107-_reported!G17)</f>
        <v/>
      </c>
      <c r="H108" s="26">
        <f>IF(_reported!H17="","",H107-_reported!H17)</f>
        <v/>
      </c>
      <c r="I108" s="26">
        <f>IF(_reported!I17="","",I107-_reported!I17)</f>
        <v/>
      </c>
      <c r="J108" s="26">
        <f>IF(_reported!J17="","",J107-_reported!J17)</f>
        <v/>
      </c>
      <c r="K108" s="26">
        <f>IF(_reported!K17="","",K107-_reported!K17)</f>
        <v/>
      </c>
      <c r="L108" s="26">
        <f>IF(_reported!L17="","",L107-_reported!L17)</f>
        <v/>
      </c>
      <c r="M108" s="26">
        <f>IF(_reported!M17="","",M107-_reported!M17)</f>
        <v/>
      </c>
      <c r="N108" s="26">
        <f>IF(_reported!N17="","",N107-_reported!N17)</f>
        <v/>
      </c>
      <c r="O108" s="26">
        <f>IF(_reported!O17="","",O107-_reported!O17)</f>
        <v/>
      </c>
      <c r="P108" s="26">
        <f>IF(_reported!P17="","",P107-_reported!P17)</f>
        <v/>
      </c>
      <c r="Q108" s="26">
        <f>IF(_reported!Q17="","",Q107-_reported!Q17)</f>
        <v/>
      </c>
      <c r="R108" s="26">
        <f>IF(_reported!R17="","",R107-_reported!R17)</f>
        <v/>
      </c>
      <c r="S108" s="26">
        <f>IF(_reported!S17="","",S107-_reported!S17)</f>
        <v/>
      </c>
      <c r="T108" s="26">
        <f>IF(_reported!T17="","",T107-_reported!T17)</f>
        <v/>
      </c>
      <c r="U108" s="26">
        <f>IF(_reported!U17="","",U107-_reported!U17)</f>
        <v/>
      </c>
      <c r="V108" s="26">
        <f>IF(_reported!V17="","",V107-_reported!V17)</f>
        <v/>
      </c>
      <c r="W108" s="26">
        <f>IF(_reported!W17="","",W107-_reported!W17)</f>
        <v/>
      </c>
      <c r="X108" s="26">
        <f>IF(_reported!X17="","",X107-_reported!X17)</f>
        <v/>
      </c>
      <c r="Y108" s="26">
        <f>IF(_reported!Y17="","",Y107-_reported!Y17)</f>
        <v/>
      </c>
      <c r="Z108" s="26">
        <f>IF(_reported!Z17="","",Z107-_reported!Z17)</f>
        <v/>
      </c>
      <c r="AA108" s="26">
        <f>IF(_reported!AA17="","",AA107-_reported!AA17)</f>
        <v/>
      </c>
      <c r="AB108" s="26">
        <f>IF(_reported!AB17="","",AB107-_reported!AB17)</f>
        <v/>
      </c>
      <c r="AC108" s="26">
        <f>IF(_reported!AC17="","",AC107-_reported!AC17)</f>
        <v/>
      </c>
      <c r="AN108" s="26">
        <f>IF(_reported!AN17="","",AN107-_reported!AN17)</f>
        <v/>
      </c>
      <c r="AO108" s="26">
        <f>IF(_reported!AO17="","",AO107-_reported!AO17)</f>
        <v/>
      </c>
      <c r="AP108" s="26">
        <f>IF(_reported!AP17="","",AP107-_reported!AP17)</f>
        <v/>
      </c>
      <c r="AQ108" s="26">
        <f>IF(_reported!AQ17="","",AQ107-_reported!AQ17)</f>
        <v/>
      </c>
      <c r="AR108" s="26">
        <f>IF(_reported!AR17="","",AR107-_reported!AR17)</f>
        <v/>
      </c>
    </row>
    <row r="109"/>
    <row r="110">
      <c r="C110" s="10" t="inlineStr">
        <is>
          <t>Long-term Debt</t>
        </is>
      </c>
      <c r="G110" s="11" t="n">
        <v>6356</v>
      </c>
      <c r="H110" s="11" t="n">
        <v>6298</v>
      </c>
      <c r="I110" s="11" t="n">
        <v>6418</v>
      </c>
      <c r="J110" s="11" t="n">
        <v>6621</v>
      </c>
      <c r="K110" s="11" t="n">
        <v>6904</v>
      </c>
      <c r="L110" s="11" t="n">
        <v>6953</v>
      </c>
      <c r="M110" s="11" t="n">
        <v>6856</v>
      </c>
      <c r="N110" s="11" t="n">
        <v>6803</v>
      </c>
      <c r="O110" s="11" t="n">
        <v>10094</v>
      </c>
      <c r="P110" s="11" t="n">
        <v>12037</v>
      </c>
      <c r="Q110" s="11" t="n">
        <v>12986</v>
      </c>
      <c r="R110" s="11" t="n">
        <v>13052</v>
      </c>
      <c r="S110" s="11" t="n">
        <v>12597</v>
      </c>
      <c r="T110" s="11" t="n">
        <v>13378</v>
      </c>
      <c r="U110" s="11" t="n">
        <v>12860</v>
      </c>
      <c r="V110" s="11" t="n">
        <v>12966</v>
      </c>
      <c r="W110" s="11" t="n">
        <v>13252</v>
      </c>
      <c r="X110" s="11" t="n">
        <v>13851</v>
      </c>
      <c r="Y110" s="11" t="n">
        <v>15003</v>
      </c>
      <c r="Z110" s="11" t="n">
        <v>14017</v>
      </c>
      <c r="AA110" s="11" t="n">
        <v>11187</v>
      </c>
      <c r="AB110" s="11" t="n">
        <v>9557</v>
      </c>
      <c r="AC110" s="11" t="n">
        <v>5140</v>
      </c>
      <c r="AD110" s="27">
        <f>AC110</f>
        <v/>
      </c>
      <c r="AE110" s="27">
        <f>AD110</f>
        <v/>
      </c>
      <c r="AF110" s="27">
        <f>AE110</f>
        <v/>
      </c>
      <c r="AG110" s="27">
        <f>AF110</f>
        <v/>
      </c>
      <c r="AH110" s="27">
        <f>AG110</f>
        <v/>
      </c>
      <c r="AI110" s="27">
        <f>AH110</f>
        <v/>
      </c>
      <c r="AJ110" s="27">
        <f>AI110</f>
        <v/>
      </c>
      <c r="AK110" s="27">
        <f>AJ110</f>
        <v/>
      </c>
      <c r="AL110" s="27">
        <f>AK110</f>
        <v/>
      </c>
      <c r="AN110" s="11" t="n">
        <v>6621</v>
      </c>
      <c r="AO110" s="11" t="n">
        <v>6803</v>
      </c>
      <c r="AP110" s="11" t="n">
        <v>13052</v>
      </c>
      <c r="AQ110" s="11" t="n">
        <v>12966</v>
      </c>
      <c r="AR110" s="11" t="n">
        <v>14017</v>
      </c>
      <c r="AS110" s="27">
        <f>AD110</f>
        <v/>
      </c>
      <c r="AT110" s="27">
        <f>AH110</f>
        <v/>
      </c>
      <c r="AU110" s="27">
        <f>AL110</f>
        <v/>
      </c>
      <c r="AV110" s="27">
        <f>AU110</f>
        <v/>
      </c>
      <c r="AW110" s="27">
        <f>AV110</f>
        <v/>
      </c>
    </row>
    <row r="111">
      <c r="C111" s="10" t="inlineStr">
        <is>
          <t>Noncurrent Operating Lease Liabilities</t>
        </is>
      </c>
      <c r="G111" s="14" t="n">
        <v>529</v>
      </c>
      <c r="H111" s="14" t="n">
        <v>528</v>
      </c>
      <c r="I111" s="14" t="n">
        <v>513</v>
      </c>
      <c r="J111" s="14" t="n">
        <v>504</v>
      </c>
      <c r="K111" s="14" t="n">
        <v>523</v>
      </c>
      <c r="L111" s="14" t="n">
        <v>535</v>
      </c>
      <c r="M111" s="14" t="n">
        <v>629</v>
      </c>
      <c r="N111" s="14" t="n">
        <v>610</v>
      </c>
      <c r="O111" s="14" t="n">
        <v>625</v>
      </c>
      <c r="P111" s="14" t="n">
        <v>610</v>
      </c>
      <c r="Q111" s="14" t="n">
        <v>603</v>
      </c>
      <c r="R111" s="14" t="n">
        <v>603</v>
      </c>
      <c r="S111" s="14" t="n">
        <v>601</v>
      </c>
      <c r="T111" s="14" t="n">
        <v>593</v>
      </c>
      <c r="U111" s="14" t="n">
        <v>609</v>
      </c>
      <c r="V111" s="14" t="n">
        <v>610</v>
      </c>
      <c r="W111" s="14" t="n">
        <v>588</v>
      </c>
      <c r="X111" s="14" t="n">
        <v>599</v>
      </c>
      <c r="Y111" s="14" t="n">
        <v>600</v>
      </c>
      <c r="Z111" s="14" t="n">
        <v>701</v>
      </c>
      <c r="AA111" s="14" t="n">
        <v>669</v>
      </c>
      <c r="AB111" s="14" t="n">
        <v>656</v>
      </c>
      <c r="AC111" s="14" t="n">
        <v>654</v>
      </c>
      <c r="AD111" s="28">
        <f>AC111</f>
        <v/>
      </c>
      <c r="AE111" s="28">
        <f>AD111</f>
        <v/>
      </c>
      <c r="AF111" s="28">
        <f>AE111</f>
        <v/>
      </c>
      <c r="AG111" s="28">
        <f>AF111</f>
        <v/>
      </c>
      <c r="AH111" s="28">
        <f>AG111</f>
        <v/>
      </c>
      <c r="AI111" s="28">
        <f>AH111</f>
        <v/>
      </c>
      <c r="AJ111" s="28">
        <f>AI111</f>
        <v/>
      </c>
      <c r="AK111" s="28">
        <f>AJ111</f>
        <v/>
      </c>
      <c r="AL111" s="28">
        <f>AK111</f>
        <v/>
      </c>
      <c r="AN111" s="14" t="n">
        <v>504</v>
      </c>
      <c r="AO111" s="14" t="n">
        <v>610</v>
      </c>
      <c r="AP111" s="14" t="n">
        <v>603</v>
      </c>
      <c r="AQ111" s="14" t="n">
        <v>610</v>
      </c>
      <c r="AR111" s="14" t="n">
        <v>701</v>
      </c>
      <c r="AS111" s="28">
        <f>AD111</f>
        <v/>
      </c>
      <c r="AT111" s="28">
        <f>AH111</f>
        <v/>
      </c>
      <c r="AU111" s="28">
        <f>AL111</f>
        <v/>
      </c>
      <c r="AV111" s="28">
        <f>AU111</f>
        <v/>
      </c>
      <c r="AW111" s="28">
        <f>AV111</f>
        <v/>
      </c>
    </row>
    <row r="112">
      <c r="C112" s="10" t="inlineStr">
        <is>
          <t>Noncurrent Unearned Government Incentives</t>
        </is>
      </c>
      <c r="G112" s="14" t="n">
        <v>656</v>
      </c>
      <c r="H112" s="14" t="n">
        <v>661</v>
      </c>
      <c r="I112" s="14" t="n">
        <v>722</v>
      </c>
      <c r="J112" s="14" t="n">
        <v>808</v>
      </c>
      <c r="K112" s="14" t="n">
        <v>767</v>
      </c>
      <c r="L112" s="14" t="n">
        <v>704</v>
      </c>
      <c r="M112" s="14" t="n">
        <v>663</v>
      </c>
      <c r="N112" s="14" t="n">
        <v>589</v>
      </c>
      <c r="O112" s="14" t="n">
        <v>516</v>
      </c>
      <c r="P112" s="14" t="n">
        <v>529</v>
      </c>
      <c r="Q112" s="14" t="n">
        <v>632</v>
      </c>
      <c r="R112" s="14" t="n">
        <v>727</v>
      </c>
      <c r="S112" s="14" t="n">
        <v>705</v>
      </c>
      <c r="T112" s="14" t="n">
        <v>662</v>
      </c>
      <c r="U112" s="14" t="n">
        <v>672</v>
      </c>
      <c r="V112" s="14" t="n">
        <v>550</v>
      </c>
      <c r="W112" s="14" t="n">
        <v>570</v>
      </c>
      <c r="X112" s="14" t="n">
        <v>836</v>
      </c>
      <c r="Y112" s="14" t="n">
        <v>603</v>
      </c>
      <c r="Z112" s="14" t="n">
        <v>1018</v>
      </c>
      <c r="AA112" s="14" t="n">
        <v>1148</v>
      </c>
      <c r="AB112" s="14" t="n">
        <v>1002</v>
      </c>
      <c r="AC112" s="14" t="n">
        <v>1020</v>
      </c>
      <c r="AD112" s="28">
        <f>AC112</f>
        <v/>
      </c>
      <c r="AE112" s="28">
        <f>AD112</f>
        <v/>
      </c>
      <c r="AF112" s="28">
        <f>AE112</f>
        <v/>
      </c>
      <c r="AG112" s="28">
        <f>AF112</f>
        <v/>
      </c>
      <c r="AH112" s="28">
        <f>AG112</f>
        <v/>
      </c>
      <c r="AI112" s="28">
        <f>AH112</f>
        <v/>
      </c>
      <c r="AJ112" s="28">
        <f>AI112</f>
        <v/>
      </c>
      <c r="AK112" s="28">
        <f>AJ112</f>
        <v/>
      </c>
      <c r="AL112" s="28">
        <f>AK112</f>
        <v/>
      </c>
      <c r="AN112" s="14" t="n">
        <v>808</v>
      </c>
      <c r="AO112" s="14" t="n">
        <v>589</v>
      </c>
      <c r="AP112" s="14" t="n">
        <v>727</v>
      </c>
      <c r="AQ112" s="14" t="n">
        <v>550</v>
      </c>
      <c r="AR112" s="14" t="n">
        <v>1018</v>
      </c>
      <c r="AS112" s="28">
        <f>AD112</f>
        <v/>
      </c>
      <c r="AT112" s="28">
        <f>AH112</f>
        <v/>
      </c>
      <c r="AU112" s="28">
        <f>AL112</f>
        <v/>
      </c>
      <c r="AV112" s="28">
        <f>AU112</f>
        <v/>
      </c>
      <c r="AW112" s="28">
        <f>AV112</f>
        <v/>
      </c>
    </row>
    <row r="113">
      <c r="C113" s="10" t="inlineStr">
        <is>
          <t>Other Noncurrent Liabilities</t>
        </is>
      </c>
      <c r="G113" s="14" t="n">
        <v>555</v>
      </c>
      <c r="H113" s="14" t="n">
        <v>552</v>
      </c>
      <c r="I113" s="14" t="n">
        <v>569</v>
      </c>
      <c r="J113" s="14" t="n">
        <v>559</v>
      </c>
      <c r="K113" s="14" t="n">
        <v>632</v>
      </c>
      <c r="L113" s="14" t="n">
        <v>741</v>
      </c>
      <c r="M113" s="14" t="n">
        <v>858</v>
      </c>
      <c r="N113" s="14" t="n">
        <v>835</v>
      </c>
      <c r="O113" s="14" t="n">
        <v>808</v>
      </c>
      <c r="P113" s="14" t="n">
        <v>832</v>
      </c>
      <c r="Q113" s="14" t="n">
        <v>950</v>
      </c>
      <c r="R113" s="14" t="n">
        <v>987</v>
      </c>
      <c r="S113" s="14" t="n">
        <v>1026</v>
      </c>
      <c r="T113" s="14" t="n">
        <v>956</v>
      </c>
      <c r="U113" s="14" t="n">
        <v>1049</v>
      </c>
      <c r="V113" s="14" t="n">
        <v>911</v>
      </c>
      <c r="W113" s="14" t="n">
        <v>1239</v>
      </c>
      <c r="X113" s="14" t="n">
        <v>1257</v>
      </c>
      <c r="Y113" s="14" t="n">
        <v>1308</v>
      </c>
      <c r="Z113" s="14" t="n">
        <v>1443</v>
      </c>
      <c r="AA113" s="14" t="n">
        <v>2101</v>
      </c>
      <c r="AB113" s="14" t="n">
        <v>3539</v>
      </c>
      <c r="AC113" s="14" t="n">
        <v>7086</v>
      </c>
      <c r="AD113" s="28">
        <f>AC113</f>
        <v/>
      </c>
      <c r="AE113" s="28">
        <f>AD113</f>
        <v/>
      </c>
      <c r="AF113" s="28">
        <f>AE113</f>
        <v/>
      </c>
      <c r="AG113" s="28">
        <f>AF113</f>
        <v/>
      </c>
      <c r="AH113" s="28">
        <f>AG113</f>
        <v/>
      </c>
      <c r="AI113" s="28">
        <f>AH113</f>
        <v/>
      </c>
      <c r="AJ113" s="28">
        <f>AI113</f>
        <v/>
      </c>
      <c r="AK113" s="28">
        <f>AJ113</f>
        <v/>
      </c>
      <c r="AL113" s="28">
        <f>AK113</f>
        <v/>
      </c>
      <c r="AN113" s="14" t="n">
        <v>559</v>
      </c>
      <c r="AO113" s="14" t="n">
        <v>835</v>
      </c>
      <c r="AP113" s="14" t="n">
        <v>987</v>
      </c>
      <c r="AQ113" s="14" t="n">
        <v>911</v>
      </c>
      <c r="AR113" s="14" t="n">
        <v>1443</v>
      </c>
      <c r="AS113" s="28">
        <f>AD113</f>
        <v/>
      </c>
      <c r="AT113" s="28">
        <f>AH113</f>
        <v/>
      </c>
      <c r="AU113" s="28">
        <f>AL113</f>
        <v/>
      </c>
      <c r="AV113" s="28">
        <f>AU113</f>
        <v/>
      </c>
      <c r="AW113" s="28">
        <f>AV113</f>
        <v/>
      </c>
    </row>
    <row r="114">
      <c r="B114" s="6" t="inlineStr">
        <is>
          <t>Total Liabilities</t>
        </is>
      </c>
      <c r="G114" s="12">
        <f>G107+G110+G111+G112+G113</f>
        <v/>
      </c>
      <c r="H114" s="12">
        <f>H107+H110+H111+H112+H113</f>
        <v/>
      </c>
      <c r="I114" s="12">
        <f>I107+I110+I111+I112+I113</f>
        <v/>
      </c>
      <c r="J114" s="12">
        <f>J107+J110+J111+J112+J113</f>
        <v/>
      </c>
      <c r="K114" s="12">
        <f>K107+K110+K111+K112+K113</f>
        <v/>
      </c>
      <c r="L114" s="12">
        <f>L107+L110+L111+L112+L113</f>
        <v/>
      </c>
      <c r="M114" s="12">
        <f>M107+M110+M111+M112+M113</f>
        <v/>
      </c>
      <c r="N114" s="12">
        <f>N107+N110+N111+N112+N113</f>
        <v/>
      </c>
      <c r="O114" s="12">
        <f>O107+O110+O111+O112+O113</f>
        <v/>
      </c>
      <c r="P114" s="12">
        <f>P107+P110+P111+P112+P113</f>
        <v/>
      </c>
      <c r="Q114" s="12">
        <f>Q107+Q110+Q111+Q112+Q113</f>
        <v/>
      </c>
      <c r="R114" s="12">
        <f>R107+R110+R111+R112+R113</f>
        <v/>
      </c>
      <c r="S114" s="12">
        <f>S107+S110+S111+S112+S113</f>
        <v/>
      </c>
      <c r="T114" s="12">
        <f>T107+T110+T111+T112+T113</f>
        <v/>
      </c>
      <c r="U114" s="12">
        <f>U107+U110+U111+U112+U113</f>
        <v/>
      </c>
      <c r="V114" s="12">
        <f>V107+V110+V111+V112+V113</f>
        <v/>
      </c>
      <c r="W114" s="12">
        <f>W107+W110+W111+W112+W113</f>
        <v/>
      </c>
      <c r="X114" s="12">
        <f>X107+X110+X111+X112+X113</f>
        <v/>
      </c>
      <c r="Y114" s="12">
        <f>Y107+Y110+Y111+Y112+Y113</f>
        <v/>
      </c>
      <c r="Z114" s="12">
        <f>Z107+Z110+Z111+Z112+Z113</f>
        <v/>
      </c>
      <c r="AA114" s="12">
        <f>AA107+AA110+AA111+AA112+AA113</f>
        <v/>
      </c>
      <c r="AB114" s="12">
        <f>AB107+AB110+AB111+AB112+AB113</f>
        <v/>
      </c>
      <c r="AC114" s="12">
        <f>AC107+AC110+AC111+AC112+AC113</f>
        <v/>
      </c>
      <c r="AD114" s="12">
        <f>AD107+AD110+AD111+AD112+AD113</f>
        <v/>
      </c>
      <c r="AE114" s="12">
        <f>AE107+AE110+AE111+AE112+AE113</f>
        <v/>
      </c>
      <c r="AF114" s="12">
        <f>AF107+AF110+AF111+AF112+AF113</f>
        <v/>
      </c>
      <c r="AG114" s="12">
        <f>AG107+AG110+AG111+AG112+AG113</f>
        <v/>
      </c>
      <c r="AH114" s="12">
        <f>AH107+AH110+AH111+AH112+AH113</f>
        <v/>
      </c>
      <c r="AI114" s="12">
        <f>AI107+AI110+AI111+AI112+AI113</f>
        <v/>
      </c>
      <c r="AJ114" s="12">
        <f>AJ107+AJ110+AJ111+AJ112+AJ113</f>
        <v/>
      </c>
      <c r="AK114" s="12">
        <f>AK107+AK110+AK111+AK112+AK113</f>
        <v/>
      </c>
      <c r="AL114" s="12">
        <f>AL107+AL110+AL111+AL112+AL113</f>
        <v/>
      </c>
      <c r="AN114" s="12">
        <f>AN107+AN110+AN111+AN112+AN113</f>
        <v/>
      </c>
      <c r="AO114" s="12">
        <f>AO107+AO110+AO111+AO112+AO113</f>
        <v/>
      </c>
      <c r="AP114" s="12">
        <f>AP107+AP110+AP111+AP112+AP113</f>
        <v/>
      </c>
      <c r="AQ114" s="12">
        <f>AQ107+AQ110+AQ111+AQ112+AQ113</f>
        <v/>
      </c>
      <c r="AR114" s="12">
        <f>AR107+AR110+AR111+AR112+AR113</f>
        <v/>
      </c>
      <c r="AS114" s="25">
        <f>AD114</f>
        <v/>
      </c>
      <c r="AT114" s="25">
        <f>AH114</f>
        <v/>
      </c>
      <c r="AU114" s="25">
        <f>AL114</f>
        <v/>
      </c>
      <c r="AV114" s="12">
        <f>AV107+AV110+AV111+AV112+AV113</f>
        <v/>
      </c>
      <c r="AW114" s="12">
        <f>AW107+AW110+AW111+AW112+AW113</f>
        <v/>
      </c>
    </row>
    <row r="115">
      <c r="D115" s="3" t="inlineStr">
        <is>
          <t>Recon: Total Liabilities</t>
        </is>
      </c>
      <c r="G115" s="26">
        <f>IF(_reported!G18="","",G114-_reported!G18)</f>
        <v/>
      </c>
      <c r="H115" s="26">
        <f>IF(_reported!H18="","",H114-_reported!H18)</f>
        <v/>
      </c>
      <c r="I115" s="26">
        <f>IF(_reported!I18="","",I114-_reported!I18)</f>
        <v/>
      </c>
      <c r="J115" s="26">
        <f>IF(_reported!J18="","",J114-_reported!J18)</f>
        <v/>
      </c>
      <c r="K115" s="26">
        <f>IF(_reported!K18="","",K114-_reported!K18)</f>
        <v/>
      </c>
      <c r="L115" s="26">
        <f>IF(_reported!L18="","",L114-_reported!L18)</f>
        <v/>
      </c>
      <c r="M115" s="26">
        <f>IF(_reported!M18="","",M114-_reported!M18)</f>
        <v/>
      </c>
      <c r="N115" s="26">
        <f>IF(_reported!N18="","",N114-_reported!N18)</f>
        <v/>
      </c>
      <c r="O115" s="26">
        <f>IF(_reported!O18="","",O114-_reported!O18)</f>
        <v/>
      </c>
      <c r="P115" s="26">
        <f>IF(_reported!P18="","",P114-_reported!P18)</f>
        <v/>
      </c>
      <c r="Q115" s="26">
        <f>IF(_reported!Q18="","",Q114-_reported!Q18)</f>
        <v/>
      </c>
      <c r="R115" s="26">
        <f>IF(_reported!R18="","",R114-_reported!R18)</f>
        <v/>
      </c>
      <c r="S115" s="26">
        <f>IF(_reported!S18="","",S114-_reported!S18)</f>
        <v/>
      </c>
      <c r="T115" s="26">
        <f>IF(_reported!T18="","",T114-_reported!T18)</f>
        <v/>
      </c>
      <c r="U115" s="26">
        <f>IF(_reported!U18="","",U114-_reported!U18)</f>
        <v/>
      </c>
      <c r="V115" s="26">
        <f>IF(_reported!V18="","",V114-_reported!V18)</f>
        <v/>
      </c>
      <c r="W115" s="26">
        <f>IF(_reported!W18="","",W114-_reported!W18)</f>
        <v/>
      </c>
      <c r="X115" s="26">
        <f>IF(_reported!X18="","",X114-_reported!X18)</f>
        <v/>
      </c>
      <c r="Y115" s="26">
        <f>IF(_reported!Y18="","",Y114-_reported!Y18)</f>
        <v/>
      </c>
      <c r="Z115" s="26">
        <f>IF(_reported!Z18="","",Z114-_reported!Z18)</f>
        <v/>
      </c>
      <c r="AA115" s="26">
        <f>IF(_reported!AA18="","",AA114-_reported!AA18)</f>
        <v/>
      </c>
      <c r="AB115" s="26">
        <f>IF(_reported!AB18="","",AB114-_reported!AB18)</f>
        <v/>
      </c>
      <c r="AC115" s="26">
        <f>IF(_reported!AC18="","",AC114-_reported!AC18)</f>
        <v/>
      </c>
      <c r="AN115" s="26">
        <f>IF(_reported!AN18="","",AN114-_reported!AN18)</f>
        <v/>
      </c>
      <c r="AO115" s="26">
        <f>IF(_reported!AO18="","",AO114-_reported!AO18)</f>
        <v/>
      </c>
      <c r="AP115" s="26">
        <f>IF(_reported!AP18="","",AP114-_reported!AP18)</f>
        <v/>
      </c>
      <c r="AQ115" s="26">
        <f>IF(_reported!AQ18="","",AQ114-_reported!AQ18)</f>
        <v/>
      </c>
      <c r="AR115" s="26">
        <f>IF(_reported!AR18="","",AR114-_reported!AR18)</f>
        <v/>
      </c>
    </row>
    <row r="116"/>
    <row r="117">
      <c r="C117" s="10" t="inlineStr">
        <is>
          <t>Common Stock ($0.10 par)</t>
        </is>
      </c>
      <c r="G117" s="11" t="n">
        <v>120</v>
      </c>
      <c r="H117" s="11" t="n">
        <v>120</v>
      </c>
      <c r="I117" s="11" t="n">
        <v>120</v>
      </c>
      <c r="J117" s="11" t="n">
        <v>122</v>
      </c>
      <c r="K117" s="11" t="n">
        <v>122</v>
      </c>
      <c r="L117" s="11" t="n">
        <v>122</v>
      </c>
      <c r="M117" s="11" t="n">
        <v>122</v>
      </c>
      <c r="N117" s="11" t="n">
        <v>123</v>
      </c>
      <c r="O117" s="11" t="n">
        <v>123</v>
      </c>
      <c r="P117" s="11" t="n">
        <v>123</v>
      </c>
      <c r="Q117" s="11" t="n">
        <v>124</v>
      </c>
      <c r="R117" s="11" t="n">
        <v>124</v>
      </c>
      <c r="S117" s="11" t="n">
        <v>124</v>
      </c>
      <c r="T117" s="11" t="n">
        <v>125</v>
      </c>
      <c r="U117" s="11" t="n">
        <v>125</v>
      </c>
      <c r="V117" s="11" t="n">
        <v>125</v>
      </c>
      <c r="W117" s="11" t="n">
        <v>126</v>
      </c>
      <c r="X117" s="11" t="n">
        <v>126</v>
      </c>
      <c r="Y117" s="11" t="n">
        <v>126</v>
      </c>
      <c r="Z117" s="11" t="n">
        <v>127</v>
      </c>
      <c r="AA117" s="11" t="n">
        <v>127</v>
      </c>
      <c r="AB117" s="11" t="n">
        <v>127</v>
      </c>
      <c r="AC117" s="11" t="n">
        <v>128</v>
      </c>
      <c r="AD117" s="27">
        <f>AC117</f>
        <v/>
      </c>
      <c r="AE117" s="27">
        <f>AD117</f>
        <v/>
      </c>
      <c r="AF117" s="27">
        <f>AE117</f>
        <v/>
      </c>
      <c r="AG117" s="27">
        <f>AF117</f>
        <v/>
      </c>
      <c r="AH117" s="27">
        <f>AG117</f>
        <v/>
      </c>
      <c r="AI117" s="27">
        <f>AH117</f>
        <v/>
      </c>
      <c r="AJ117" s="27">
        <f>AI117</f>
        <v/>
      </c>
      <c r="AK117" s="27">
        <f>AJ117</f>
        <v/>
      </c>
      <c r="AL117" s="27">
        <f>AK117</f>
        <v/>
      </c>
      <c r="AN117" s="11" t="n">
        <v>122</v>
      </c>
      <c r="AO117" s="11" t="n">
        <v>123</v>
      </c>
      <c r="AP117" s="11" t="n">
        <v>124</v>
      </c>
      <c r="AQ117" s="11" t="n">
        <v>125</v>
      </c>
      <c r="AR117" s="11" t="n">
        <v>127</v>
      </c>
      <c r="AS117" s="27">
        <f>AD117</f>
        <v/>
      </c>
      <c r="AT117" s="27">
        <f>AH117</f>
        <v/>
      </c>
      <c r="AU117" s="27">
        <f>AL117</f>
        <v/>
      </c>
      <c r="AV117" s="27">
        <f>AU117</f>
        <v/>
      </c>
      <c r="AW117" s="27">
        <f>AV117</f>
        <v/>
      </c>
    </row>
    <row r="118">
      <c r="C118" s="10" t="inlineStr">
        <is>
          <t>Additional Capital</t>
        </is>
      </c>
      <c r="G118" s="14" t="n">
        <v>9034</v>
      </c>
      <c r="H118" s="14" t="n">
        <v>9234</v>
      </c>
      <c r="I118" s="14" t="n">
        <v>9285</v>
      </c>
      <c r="J118" s="14" t="n">
        <v>9453</v>
      </c>
      <c r="K118" s="14" t="n">
        <v>9564</v>
      </c>
      <c r="L118" s="14" t="n">
        <v>9816</v>
      </c>
      <c r="M118" s="14" t="n">
        <v>9950</v>
      </c>
      <c r="N118" s="14" t="n">
        <v>10197</v>
      </c>
      <c r="O118" s="14" t="n">
        <v>10335</v>
      </c>
      <c r="P118" s="14" t="n">
        <v>10633</v>
      </c>
      <c r="Q118" s="14" t="n">
        <v>10782</v>
      </c>
      <c r="R118" s="14" t="n">
        <v>11036</v>
      </c>
      <c r="S118" s="14" t="n">
        <v>11217</v>
      </c>
      <c r="T118" s="14" t="n">
        <v>11564</v>
      </c>
      <c r="U118" s="14" t="n">
        <v>11794</v>
      </c>
      <c r="V118" s="14" t="n">
        <v>12115</v>
      </c>
      <c r="W118" s="14" t="n">
        <v>12317</v>
      </c>
      <c r="X118" s="14" t="n">
        <v>12711</v>
      </c>
      <c r="Y118" s="14" t="n">
        <v>12960</v>
      </c>
      <c r="Z118" s="14" t="n">
        <v>13339</v>
      </c>
      <c r="AA118" s="14" t="n">
        <v>13610</v>
      </c>
      <c r="AB118" s="14" t="n">
        <v>14092</v>
      </c>
      <c r="AC118" s="14" t="n">
        <v>14442</v>
      </c>
      <c r="AD118" s="28">
        <f>AC118+AD163+AD193</f>
        <v/>
      </c>
      <c r="AE118" s="28">
        <f>AD118+AE163+AE193</f>
        <v/>
      </c>
      <c r="AF118" s="28">
        <f>AE118+AF163+AF193</f>
        <v/>
      </c>
      <c r="AG118" s="28">
        <f>AF118+AG163+AG193</f>
        <v/>
      </c>
      <c r="AH118" s="28">
        <f>AG118+AH163+AH193</f>
        <v/>
      </c>
      <c r="AI118" s="28">
        <f>AH118+AI163+AI193</f>
        <v/>
      </c>
      <c r="AJ118" s="28">
        <f>AI118+AJ163+AJ193</f>
        <v/>
      </c>
      <c r="AK118" s="28">
        <f>AJ118+AK163+AK193</f>
        <v/>
      </c>
      <c r="AL118" s="28">
        <f>AK118+AL163+AL193</f>
        <v/>
      </c>
      <c r="AN118" s="14" t="n">
        <v>9453</v>
      </c>
      <c r="AO118" s="14" t="n">
        <v>10197</v>
      </c>
      <c r="AP118" s="14" t="n">
        <v>11036</v>
      </c>
      <c r="AQ118" s="14" t="n">
        <v>12115</v>
      </c>
      <c r="AR118" s="14" t="n">
        <v>13339</v>
      </c>
      <c r="AS118" s="28">
        <f>AD118</f>
        <v/>
      </c>
      <c r="AT118" s="28">
        <f>AH118</f>
        <v/>
      </c>
      <c r="AU118" s="28">
        <f>AL118</f>
        <v/>
      </c>
      <c r="AV118" s="28">
        <f>AU118+AV163+AV193</f>
        <v/>
      </c>
      <c r="AW118" s="28">
        <f>AV118+AW163+AW193</f>
        <v/>
      </c>
    </row>
    <row r="119">
      <c r="C119" s="10" t="inlineStr">
        <is>
          <t>Retained Earnings</t>
        </is>
      </c>
      <c r="G119" s="14" t="n">
        <v>34138</v>
      </c>
      <c r="H119" s="14" t="n">
        <v>34723</v>
      </c>
      <c r="I119" s="14" t="n">
        <v>36452</v>
      </c>
      <c r="J119" s="14" t="n">
        <v>39051</v>
      </c>
      <c r="K119" s="14" t="n">
        <v>41267</v>
      </c>
      <c r="L119" s="14" t="n">
        <v>43407</v>
      </c>
      <c r="M119" s="14" t="n">
        <v>45916</v>
      </c>
      <c r="N119" s="14" t="n">
        <v>47274</v>
      </c>
      <c r="O119" s="14" t="n">
        <v>46873</v>
      </c>
      <c r="P119" s="14" t="n">
        <v>44426</v>
      </c>
      <c r="Q119" s="14" t="n">
        <v>42391</v>
      </c>
      <c r="R119" s="14" t="n">
        <v>40824</v>
      </c>
      <c r="S119" s="14" t="n">
        <v>39356</v>
      </c>
      <c r="T119" s="14" t="n">
        <v>39997</v>
      </c>
      <c r="U119" s="14" t="n">
        <v>40169</v>
      </c>
      <c r="V119" s="14" t="n">
        <v>40877</v>
      </c>
      <c r="W119" s="14" t="n">
        <v>42427</v>
      </c>
      <c r="X119" s="14" t="n">
        <v>43839</v>
      </c>
      <c r="Y119" s="14" t="n">
        <v>45559</v>
      </c>
      <c r="Z119" s="14" t="n">
        <v>48583</v>
      </c>
      <c r="AA119" s="14" t="n">
        <v>53344</v>
      </c>
      <c r="AB119" s="14" t="n">
        <v>66824</v>
      </c>
      <c r="AC119" s="14" t="n">
        <v>94682</v>
      </c>
      <c r="AD119" s="28">
        <f>AC119+AD33+AD191</f>
        <v/>
      </c>
      <c r="AE119" s="28">
        <f>AD119+AE33+AE191</f>
        <v/>
      </c>
      <c r="AF119" s="28">
        <f>AE119+AF33+AF191</f>
        <v/>
      </c>
      <c r="AG119" s="28">
        <f>AF119+AG33+AG191</f>
        <v/>
      </c>
      <c r="AH119" s="28">
        <f>AG119+AH33+AH191</f>
        <v/>
      </c>
      <c r="AI119" s="28">
        <f>AH119+AI33+AI191</f>
        <v/>
      </c>
      <c r="AJ119" s="28">
        <f>AI119+AJ33+AJ191</f>
        <v/>
      </c>
      <c r="AK119" s="28">
        <f>AJ119+AK33+AK191</f>
        <v/>
      </c>
      <c r="AL119" s="28">
        <f>AK119+AL33+AL191</f>
        <v/>
      </c>
      <c r="AN119" s="14" t="n">
        <v>39051</v>
      </c>
      <c r="AO119" s="14" t="n">
        <v>47274</v>
      </c>
      <c r="AP119" s="14" t="n">
        <v>40824</v>
      </c>
      <c r="AQ119" s="14" t="n">
        <v>40877</v>
      </c>
      <c r="AR119" s="14" t="n">
        <v>48583</v>
      </c>
      <c r="AS119" s="28">
        <f>AD119</f>
        <v/>
      </c>
      <c r="AT119" s="28">
        <f>AH119</f>
        <v/>
      </c>
      <c r="AU119" s="28">
        <f>AL119</f>
        <v/>
      </c>
      <c r="AV119" s="28">
        <f>AU119+AV33+AV191</f>
        <v/>
      </c>
      <c r="AW119" s="28">
        <f>AV119+AW33+AW191</f>
        <v/>
      </c>
    </row>
    <row r="120">
      <c r="C120" s="10" t="inlineStr">
        <is>
          <t>Treasury Stock</t>
        </is>
      </c>
      <c r="G120" s="14" t="n">
        <v>-3495</v>
      </c>
      <c r="H120" s="14" t="n">
        <v>-3495</v>
      </c>
      <c r="I120" s="14" t="n">
        <v>-3645</v>
      </c>
      <c r="J120" s="14" t="n">
        <v>-4695</v>
      </c>
      <c r="K120" s="14" t="n">
        <v>-4954</v>
      </c>
      <c r="L120" s="14" t="n">
        <v>-5362</v>
      </c>
      <c r="M120" s="14" t="n">
        <v>-6343</v>
      </c>
      <c r="N120" s="14" t="n">
        <v>-7127</v>
      </c>
      <c r="O120" s="14" t="n">
        <v>-7552</v>
      </c>
      <c r="P120" s="14" t="n">
        <v>-7552</v>
      </c>
      <c r="Q120" s="14" t="n">
        <v>-7552</v>
      </c>
      <c r="R120" s="14" t="n">
        <v>-7552</v>
      </c>
      <c r="S120" s="14" t="n">
        <v>-7552</v>
      </c>
      <c r="T120" s="14" t="n">
        <v>-7552</v>
      </c>
      <c r="U120" s="14" t="n">
        <v>-7552</v>
      </c>
      <c r="V120" s="14" t="n">
        <v>-7852</v>
      </c>
      <c r="W120" s="14" t="n">
        <v>-7852</v>
      </c>
      <c r="X120" s="14" t="n">
        <v>-7852</v>
      </c>
      <c r="Y120" s="14" t="n">
        <v>-7852</v>
      </c>
      <c r="Z120" s="14" t="n">
        <v>-7852</v>
      </c>
      <c r="AA120" s="14" t="n">
        <v>-8152</v>
      </c>
      <c r="AB120" s="14" t="n">
        <v>-8502</v>
      </c>
      <c r="AC120" s="14" t="n">
        <v>-8502</v>
      </c>
      <c r="AD120" s="28">
        <f>AC120+AD192</f>
        <v/>
      </c>
      <c r="AE120" s="28">
        <f>AD120+AE192</f>
        <v/>
      </c>
      <c r="AF120" s="28">
        <f>AE120+AF192</f>
        <v/>
      </c>
      <c r="AG120" s="28">
        <f>AF120+AG192</f>
        <v/>
      </c>
      <c r="AH120" s="28">
        <f>AG120+AH192</f>
        <v/>
      </c>
      <c r="AI120" s="28">
        <f>AH120+AI192</f>
        <v/>
      </c>
      <c r="AJ120" s="28">
        <f>AI120+AJ192</f>
        <v/>
      </c>
      <c r="AK120" s="28">
        <f>AJ120+AK192</f>
        <v/>
      </c>
      <c r="AL120" s="28">
        <f>AK120+AL192</f>
        <v/>
      </c>
      <c r="AN120" s="14" t="n">
        <v>-4695</v>
      </c>
      <c r="AO120" s="14" t="n">
        <v>-7127</v>
      </c>
      <c r="AP120" s="14" t="n">
        <v>-7552</v>
      </c>
      <c r="AQ120" s="14" t="n">
        <v>-7852</v>
      </c>
      <c r="AR120" s="14" t="n">
        <v>-7852</v>
      </c>
      <c r="AS120" s="28">
        <f>AD120</f>
        <v/>
      </c>
      <c r="AT120" s="28">
        <f>AH120</f>
        <v/>
      </c>
      <c r="AU120" s="28">
        <f>AL120</f>
        <v/>
      </c>
      <c r="AV120" s="28">
        <f>AU120+AV192</f>
        <v/>
      </c>
      <c r="AW120" s="28">
        <f>AV120+AW192</f>
        <v/>
      </c>
    </row>
    <row r="121">
      <c r="C121" s="10" t="inlineStr">
        <is>
          <t>Accumulated Other Comprehensive Income (Loss)</t>
        </is>
      </c>
      <c r="G121" s="14" t="n">
        <v>110</v>
      </c>
      <c r="H121" s="14" t="n">
        <v>81</v>
      </c>
      <c r="I121" s="14" t="n">
        <v>47</v>
      </c>
      <c r="J121" s="14" t="n">
        <v>2</v>
      </c>
      <c r="K121" s="14" t="n">
        <v>-91</v>
      </c>
      <c r="L121" s="14" t="n">
        <v>-138</v>
      </c>
      <c r="M121" s="14" t="n">
        <v>-364</v>
      </c>
      <c r="N121" s="14" t="n">
        <v>-560</v>
      </c>
      <c r="O121" s="14" t="n">
        <v>-473</v>
      </c>
      <c r="P121" s="14" t="n">
        <v>-373</v>
      </c>
      <c r="Q121" s="14" t="n">
        <v>-340</v>
      </c>
      <c r="R121" s="14" t="n">
        <v>-312</v>
      </c>
      <c r="S121" s="14" t="n">
        <v>-260</v>
      </c>
      <c r="T121" s="14" t="n">
        <v>-264</v>
      </c>
      <c r="U121" s="14" t="n">
        <v>-311</v>
      </c>
      <c r="V121" s="14" t="n">
        <v>-134</v>
      </c>
      <c r="W121" s="14" t="n">
        <v>-221</v>
      </c>
      <c r="X121" s="14" t="n">
        <v>-191</v>
      </c>
      <c r="Y121" s="14" t="n">
        <v>-45</v>
      </c>
      <c r="Z121" s="14" t="n">
        <v>-32</v>
      </c>
      <c r="AA121" s="14" t="n">
        <v>-123</v>
      </c>
      <c r="AB121" s="14" t="n">
        <v>-82</v>
      </c>
      <c r="AC121" s="14" t="n">
        <v>-26</v>
      </c>
      <c r="AD121" s="28">
        <f>AC121</f>
        <v/>
      </c>
      <c r="AE121" s="28">
        <f>AD121</f>
        <v/>
      </c>
      <c r="AF121" s="28">
        <f>AE121</f>
        <v/>
      </c>
      <c r="AG121" s="28">
        <f>AF121</f>
        <v/>
      </c>
      <c r="AH121" s="28">
        <f>AG121</f>
        <v/>
      </c>
      <c r="AI121" s="28">
        <f>AH121</f>
        <v/>
      </c>
      <c r="AJ121" s="28">
        <f>AI121</f>
        <v/>
      </c>
      <c r="AK121" s="28">
        <f>AJ121</f>
        <v/>
      </c>
      <c r="AL121" s="28">
        <f>AK121</f>
        <v/>
      </c>
      <c r="AN121" s="14" t="n">
        <v>2</v>
      </c>
      <c r="AO121" s="14" t="n">
        <v>-560</v>
      </c>
      <c r="AP121" s="14" t="n">
        <v>-312</v>
      </c>
      <c r="AQ121" s="14" t="n">
        <v>-134</v>
      </c>
      <c r="AR121" s="14" t="n">
        <v>-32</v>
      </c>
      <c r="AS121" s="28">
        <f>AD121</f>
        <v/>
      </c>
      <c r="AT121" s="28">
        <f>AH121</f>
        <v/>
      </c>
      <c r="AU121" s="28">
        <f>AL121</f>
        <v/>
      </c>
      <c r="AV121" s="28">
        <f>AU121</f>
        <v/>
      </c>
      <c r="AW121" s="28">
        <f>AV121</f>
        <v/>
      </c>
    </row>
    <row r="122">
      <c r="B122" s="6" t="inlineStr">
        <is>
          <t>Total Equity</t>
        </is>
      </c>
      <c r="G122" s="12">
        <f>G117+G118+G119+G120+G121</f>
        <v/>
      </c>
      <c r="H122" s="12">
        <f>H117+H118+H119+H120+H121</f>
        <v/>
      </c>
      <c r="I122" s="12">
        <f>I117+I118+I119+I120+I121</f>
        <v/>
      </c>
      <c r="J122" s="12">
        <f>J117+J118+J119+J120+J121</f>
        <v/>
      </c>
      <c r="K122" s="12">
        <f>K117+K118+K119+K120+K121</f>
        <v/>
      </c>
      <c r="L122" s="12">
        <f>L117+L118+L119+L120+L121</f>
        <v/>
      </c>
      <c r="M122" s="12">
        <f>M117+M118+M119+M120+M121</f>
        <v/>
      </c>
      <c r="N122" s="12">
        <f>N117+N118+N119+N120+N121</f>
        <v/>
      </c>
      <c r="O122" s="12">
        <f>O117+O118+O119+O120+O121</f>
        <v/>
      </c>
      <c r="P122" s="12">
        <f>P117+P118+P119+P120+P121</f>
        <v/>
      </c>
      <c r="Q122" s="12">
        <f>Q117+Q118+Q119+Q120+Q121</f>
        <v/>
      </c>
      <c r="R122" s="12">
        <f>R117+R118+R119+R120+R121</f>
        <v/>
      </c>
      <c r="S122" s="12">
        <f>S117+S118+S119+S120+S121</f>
        <v/>
      </c>
      <c r="T122" s="12">
        <f>T117+T118+T119+T120+T121</f>
        <v/>
      </c>
      <c r="U122" s="12">
        <f>U117+U118+U119+U120+U121</f>
        <v/>
      </c>
      <c r="V122" s="12">
        <f>V117+V118+V119+V120+V121</f>
        <v/>
      </c>
      <c r="W122" s="12">
        <f>W117+W118+W119+W120+W121</f>
        <v/>
      </c>
      <c r="X122" s="12">
        <f>X117+X118+X119+X120+X121</f>
        <v/>
      </c>
      <c r="Y122" s="12">
        <f>Y117+Y118+Y119+Y120+Y121</f>
        <v/>
      </c>
      <c r="Z122" s="12">
        <f>Z117+Z118+Z119+Z120+Z121</f>
        <v/>
      </c>
      <c r="AA122" s="12">
        <f>AA117+AA118+AA119+AA120+AA121</f>
        <v/>
      </c>
      <c r="AB122" s="12">
        <f>AB117+AB118+AB119+AB120+AB121</f>
        <v/>
      </c>
      <c r="AC122" s="12">
        <f>AC117+AC118+AC119+AC120+AC121</f>
        <v/>
      </c>
      <c r="AD122" s="12">
        <f>AD117+AD118+AD119+AD120+AD121</f>
        <v/>
      </c>
      <c r="AE122" s="12">
        <f>AE117+AE118+AE119+AE120+AE121</f>
        <v/>
      </c>
      <c r="AF122" s="12">
        <f>AF117+AF118+AF119+AF120+AF121</f>
        <v/>
      </c>
      <c r="AG122" s="12">
        <f>AG117+AG118+AG119+AG120+AG121</f>
        <v/>
      </c>
      <c r="AH122" s="12">
        <f>AH117+AH118+AH119+AH120+AH121</f>
        <v/>
      </c>
      <c r="AI122" s="12">
        <f>AI117+AI118+AI119+AI120+AI121</f>
        <v/>
      </c>
      <c r="AJ122" s="12">
        <f>AJ117+AJ118+AJ119+AJ120+AJ121</f>
        <v/>
      </c>
      <c r="AK122" s="12">
        <f>AK117+AK118+AK119+AK120+AK121</f>
        <v/>
      </c>
      <c r="AL122" s="12">
        <f>AL117+AL118+AL119+AL120+AL121</f>
        <v/>
      </c>
      <c r="AN122" s="12">
        <f>AN117+AN118+AN119+AN120+AN121</f>
        <v/>
      </c>
      <c r="AO122" s="12">
        <f>AO117+AO118+AO119+AO120+AO121</f>
        <v/>
      </c>
      <c r="AP122" s="12">
        <f>AP117+AP118+AP119+AP120+AP121</f>
        <v/>
      </c>
      <c r="AQ122" s="12">
        <f>AQ117+AQ118+AQ119+AQ120+AQ121</f>
        <v/>
      </c>
      <c r="AR122" s="12">
        <f>AR117+AR118+AR119+AR120+AR121</f>
        <v/>
      </c>
      <c r="AS122" s="25">
        <f>AD122</f>
        <v/>
      </c>
      <c r="AT122" s="25">
        <f>AH122</f>
        <v/>
      </c>
      <c r="AU122" s="25">
        <f>AL122</f>
        <v/>
      </c>
      <c r="AV122" s="12">
        <f>AV117+AV118+AV119+AV120+AV121</f>
        <v/>
      </c>
      <c r="AW122" s="12">
        <f>AW117+AW118+AW119+AW120+AW121</f>
        <v/>
      </c>
    </row>
    <row r="123">
      <c r="D123" s="3" t="inlineStr">
        <is>
          <t>Recon: Total Equity</t>
        </is>
      </c>
      <c r="G123" s="26">
        <f>IF(_reported!G19="","",G122-_reported!G19)</f>
        <v/>
      </c>
      <c r="H123" s="26">
        <f>IF(_reported!H19="","",H122-_reported!H19)</f>
        <v/>
      </c>
      <c r="I123" s="26">
        <f>IF(_reported!I19="","",I122-_reported!I19)</f>
        <v/>
      </c>
      <c r="J123" s="26">
        <f>IF(_reported!J19="","",J122-_reported!J19)</f>
        <v/>
      </c>
      <c r="K123" s="26">
        <f>IF(_reported!K19="","",K122-_reported!K19)</f>
        <v/>
      </c>
      <c r="L123" s="26">
        <f>IF(_reported!L19="","",L122-_reported!L19)</f>
        <v/>
      </c>
      <c r="M123" s="26">
        <f>IF(_reported!M19="","",M122-_reported!M19)</f>
        <v/>
      </c>
      <c r="N123" s="26">
        <f>IF(_reported!N19="","",N122-_reported!N19)</f>
        <v/>
      </c>
      <c r="O123" s="26">
        <f>IF(_reported!O19="","",O122-_reported!O19)</f>
        <v/>
      </c>
      <c r="P123" s="26">
        <f>IF(_reported!P19="","",P122-_reported!P19)</f>
        <v/>
      </c>
      <c r="Q123" s="26">
        <f>IF(_reported!Q19="","",Q122-_reported!Q19)</f>
        <v/>
      </c>
      <c r="R123" s="26">
        <f>IF(_reported!R19="","",R122-_reported!R19)</f>
        <v/>
      </c>
      <c r="S123" s="26">
        <f>IF(_reported!S19="","",S122-_reported!S19)</f>
        <v/>
      </c>
      <c r="T123" s="26">
        <f>IF(_reported!T19="","",T122-_reported!T19)</f>
        <v/>
      </c>
      <c r="U123" s="26">
        <f>IF(_reported!U19="","",U122-_reported!U19)</f>
        <v/>
      </c>
      <c r="V123" s="26">
        <f>IF(_reported!V19="","",V122-_reported!V19)</f>
        <v/>
      </c>
      <c r="W123" s="26">
        <f>IF(_reported!W19="","",W122-_reported!W19)</f>
        <v/>
      </c>
      <c r="X123" s="26">
        <f>IF(_reported!X19="","",X122-_reported!X19)</f>
        <v/>
      </c>
      <c r="Y123" s="26">
        <f>IF(_reported!Y19="","",Y122-_reported!Y19)</f>
        <v/>
      </c>
      <c r="Z123" s="26">
        <f>IF(_reported!Z19="","",Z122-_reported!Z19)</f>
        <v/>
      </c>
      <c r="AA123" s="26">
        <f>IF(_reported!AA19="","",AA122-_reported!AA19)</f>
        <v/>
      </c>
      <c r="AB123" s="26">
        <f>IF(_reported!AB19="","",AB122-_reported!AB19)</f>
        <v/>
      </c>
      <c r="AC123" s="26">
        <f>IF(_reported!AC19="","",AC122-_reported!AC19)</f>
        <v/>
      </c>
      <c r="AN123" s="26">
        <f>IF(_reported!AN19="","",AN122-_reported!AN19)</f>
        <v/>
      </c>
      <c r="AO123" s="26">
        <f>IF(_reported!AO19="","",AO122-_reported!AO19)</f>
        <v/>
      </c>
      <c r="AP123" s="26">
        <f>IF(_reported!AP19="","",AP122-_reported!AP19)</f>
        <v/>
      </c>
      <c r="AQ123" s="26">
        <f>IF(_reported!AQ19="","",AQ122-_reported!AQ19)</f>
        <v/>
      </c>
      <c r="AR123" s="26">
        <f>IF(_reported!AR19="","",AR122-_reported!AR19)</f>
        <v/>
      </c>
    </row>
    <row r="124"/>
    <row r="125">
      <c r="B125" s="6" t="inlineStr">
        <is>
          <t>Total Liabilities + Equity</t>
        </is>
      </c>
      <c r="G125" s="12">
        <f>G114+G122</f>
        <v/>
      </c>
      <c r="H125" s="12">
        <f>H114+H122</f>
        <v/>
      </c>
      <c r="I125" s="12">
        <f>I114+I122</f>
        <v/>
      </c>
      <c r="J125" s="12">
        <f>J114+J122</f>
        <v/>
      </c>
      <c r="K125" s="12">
        <f>K114+K122</f>
        <v/>
      </c>
      <c r="L125" s="12">
        <f>L114+L122</f>
        <v/>
      </c>
      <c r="M125" s="12">
        <f>M114+M122</f>
        <v/>
      </c>
      <c r="N125" s="12">
        <f>N114+N122</f>
        <v/>
      </c>
      <c r="O125" s="12">
        <f>O114+O122</f>
        <v/>
      </c>
      <c r="P125" s="12">
        <f>P114+P122</f>
        <v/>
      </c>
      <c r="Q125" s="12">
        <f>Q114+Q122</f>
        <v/>
      </c>
      <c r="R125" s="12">
        <f>R114+R122</f>
        <v/>
      </c>
      <c r="S125" s="12">
        <f>S114+S122</f>
        <v/>
      </c>
      <c r="T125" s="12">
        <f>T114+T122</f>
        <v/>
      </c>
      <c r="U125" s="12">
        <f>U114+U122</f>
        <v/>
      </c>
      <c r="V125" s="12">
        <f>V114+V122</f>
        <v/>
      </c>
      <c r="W125" s="12">
        <f>W114+W122</f>
        <v/>
      </c>
      <c r="X125" s="12">
        <f>X114+X122</f>
        <v/>
      </c>
      <c r="Y125" s="12">
        <f>Y114+Y122</f>
        <v/>
      </c>
      <c r="Z125" s="12">
        <f>Z114+Z122</f>
        <v/>
      </c>
      <c r="AA125" s="12">
        <f>AA114+AA122</f>
        <v/>
      </c>
      <c r="AB125" s="12">
        <f>AB114+AB122</f>
        <v/>
      </c>
      <c r="AC125" s="12">
        <f>AC114+AC122</f>
        <v/>
      </c>
      <c r="AD125" s="12">
        <f>AD114+AD122</f>
        <v/>
      </c>
      <c r="AE125" s="12">
        <f>AE114+AE122</f>
        <v/>
      </c>
      <c r="AF125" s="12">
        <f>AF114+AF122</f>
        <v/>
      </c>
      <c r="AG125" s="12">
        <f>AG114+AG122</f>
        <v/>
      </c>
      <c r="AH125" s="12">
        <f>AH114+AH122</f>
        <v/>
      </c>
      <c r="AI125" s="12">
        <f>AI114+AI122</f>
        <v/>
      </c>
      <c r="AJ125" s="12">
        <f>AJ114+AJ122</f>
        <v/>
      </c>
      <c r="AK125" s="12">
        <f>AK114+AK122</f>
        <v/>
      </c>
      <c r="AL125" s="12">
        <f>AL114+AL122</f>
        <v/>
      </c>
      <c r="AN125" s="12">
        <f>AN114+AN122</f>
        <v/>
      </c>
      <c r="AO125" s="12">
        <f>AO114+AO122</f>
        <v/>
      </c>
      <c r="AP125" s="12">
        <f>AP114+AP122</f>
        <v/>
      </c>
      <c r="AQ125" s="12">
        <f>AQ114+AQ122</f>
        <v/>
      </c>
      <c r="AR125" s="12">
        <f>AR114+AR122</f>
        <v/>
      </c>
      <c r="AS125" s="25">
        <f>AD125</f>
        <v/>
      </c>
      <c r="AT125" s="25">
        <f>AH125</f>
        <v/>
      </c>
      <c r="AU125" s="25">
        <f>AL125</f>
        <v/>
      </c>
      <c r="AV125" s="12">
        <f>AV114+AV122</f>
        <v/>
      </c>
      <c r="AW125" s="12">
        <f>AW114+AW122</f>
        <v/>
      </c>
    </row>
    <row r="126">
      <c r="D126" s="3" t="inlineStr">
        <is>
          <t>Recon: Total L&amp;E</t>
        </is>
      </c>
      <c r="G126" s="26">
        <f>IF(_reported!G20="","",G125-_reported!G20)</f>
        <v/>
      </c>
      <c r="H126" s="26">
        <f>IF(_reported!H20="","",H125-_reported!H20)</f>
        <v/>
      </c>
      <c r="I126" s="26">
        <f>IF(_reported!I20="","",I125-_reported!I20)</f>
        <v/>
      </c>
      <c r="J126" s="26">
        <f>IF(_reported!J20="","",J125-_reported!J20)</f>
        <v/>
      </c>
      <c r="K126" s="26">
        <f>IF(_reported!K20="","",K125-_reported!K20)</f>
        <v/>
      </c>
      <c r="L126" s="26">
        <f>IF(_reported!L20="","",L125-_reported!L20)</f>
        <v/>
      </c>
      <c r="M126" s="26">
        <f>IF(_reported!M20="","",M125-_reported!M20)</f>
        <v/>
      </c>
      <c r="N126" s="26">
        <f>IF(_reported!N20="","",N125-_reported!N20)</f>
        <v/>
      </c>
      <c r="O126" s="26">
        <f>IF(_reported!O20="","",O125-_reported!O20)</f>
        <v/>
      </c>
      <c r="P126" s="26">
        <f>IF(_reported!P20="","",P125-_reported!P20)</f>
        <v/>
      </c>
      <c r="Q126" s="26">
        <f>IF(_reported!Q20="","",Q125-_reported!Q20)</f>
        <v/>
      </c>
      <c r="R126" s="26">
        <f>IF(_reported!R20="","",R125-_reported!R20)</f>
        <v/>
      </c>
      <c r="S126" s="26">
        <f>IF(_reported!S20="","",S125-_reported!S20)</f>
        <v/>
      </c>
      <c r="T126" s="26">
        <f>IF(_reported!T20="","",T125-_reported!T20)</f>
        <v/>
      </c>
      <c r="U126" s="26">
        <f>IF(_reported!U20="","",U125-_reported!U20)</f>
        <v/>
      </c>
      <c r="V126" s="26">
        <f>IF(_reported!V20="","",V125-_reported!V20)</f>
        <v/>
      </c>
      <c r="W126" s="26">
        <f>IF(_reported!W20="","",W125-_reported!W20)</f>
        <v/>
      </c>
      <c r="X126" s="26">
        <f>IF(_reported!X20="","",X125-_reported!X20)</f>
        <v/>
      </c>
      <c r="Y126" s="26">
        <f>IF(_reported!Y20="","",Y125-_reported!Y20)</f>
        <v/>
      </c>
      <c r="Z126" s="26">
        <f>IF(_reported!Z20="","",Z125-_reported!Z20)</f>
        <v/>
      </c>
      <c r="AA126" s="26">
        <f>IF(_reported!AA20="","",AA125-_reported!AA20)</f>
        <v/>
      </c>
      <c r="AB126" s="26">
        <f>IF(_reported!AB20="","",AB125-_reported!AB20)</f>
        <v/>
      </c>
      <c r="AC126" s="26">
        <f>IF(_reported!AC20="","",AC125-_reported!AC20)</f>
        <v/>
      </c>
      <c r="AN126" s="26">
        <f>IF(_reported!AN20="","",AN125-_reported!AN20)</f>
        <v/>
      </c>
      <c r="AO126" s="26">
        <f>IF(_reported!AO20="","",AO125-_reported!AO20)</f>
        <v/>
      </c>
      <c r="AP126" s="26">
        <f>IF(_reported!AP20="","",AP125-_reported!AP20)</f>
        <v/>
      </c>
      <c r="AQ126" s="26">
        <f>IF(_reported!AQ20="","",AQ125-_reported!AQ20)</f>
        <v/>
      </c>
      <c r="AR126" s="26">
        <f>IF(_reported!AR20="","",AR125-_reported!AR20)</f>
        <v/>
      </c>
    </row>
    <row r="127"/>
    <row r="128">
      <c r="B128" s="6" t="inlineStr">
        <is>
          <t>BS Parity (TA - TL&amp;E; must = $0)</t>
        </is>
      </c>
      <c r="G128" s="34">
        <f>G101-G125</f>
        <v/>
      </c>
      <c r="H128" s="34">
        <f>H101-H125</f>
        <v/>
      </c>
      <c r="I128" s="34">
        <f>I101-I125</f>
        <v/>
      </c>
      <c r="J128" s="34">
        <f>J101-J125</f>
        <v/>
      </c>
      <c r="K128" s="34">
        <f>K101-K125</f>
        <v/>
      </c>
      <c r="L128" s="34">
        <f>L101-L125</f>
        <v/>
      </c>
      <c r="M128" s="34">
        <f>M101-M125</f>
        <v/>
      </c>
      <c r="N128" s="34">
        <f>N101-N125</f>
        <v/>
      </c>
      <c r="O128" s="34">
        <f>O101-O125</f>
        <v/>
      </c>
      <c r="P128" s="34">
        <f>P101-P125</f>
        <v/>
      </c>
      <c r="Q128" s="34">
        <f>Q101-Q125</f>
        <v/>
      </c>
      <c r="R128" s="34">
        <f>R101-R125</f>
        <v/>
      </c>
      <c r="S128" s="34">
        <f>S101-S125</f>
        <v/>
      </c>
      <c r="T128" s="34">
        <f>T101-T125</f>
        <v/>
      </c>
      <c r="U128" s="34">
        <f>U101-U125</f>
        <v/>
      </c>
      <c r="V128" s="34">
        <f>V101-V125</f>
        <v/>
      </c>
      <c r="W128" s="34">
        <f>W101-W125</f>
        <v/>
      </c>
      <c r="X128" s="34">
        <f>X101-X125</f>
        <v/>
      </c>
      <c r="Y128" s="34">
        <f>Y101-Y125</f>
        <v/>
      </c>
      <c r="Z128" s="34">
        <f>Z101-Z125</f>
        <v/>
      </c>
      <c r="AA128" s="34">
        <f>AA101-AA125</f>
        <v/>
      </c>
      <c r="AB128" s="34">
        <f>AB101-AB125</f>
        <v/>
      </c>
      <c r="AC128" s="34">
        <f>AC101-AC125</f>
        <v/>
      </c>
      <c r="AD128" s="34">
        <f>AD101-AD125</f>
        <v/>
      </c>
      <c r="AE128" s="34">
        <f>AE101-AE125</f>
        <v/>
      </c>
      <c r="AF128" s="34">
        <f>AF101-AF125</f>
        <v/>
      </c>
      <c r="AG128" s="34">
        <f>AG101-AG125</f>
        <v/>
      </c>
      <c r="AH128" s="34">
        <f>AH101-AH125</f>
        <v/>
      </c>
      <c r="AI128" s="34">
        <f>AI101-AI125</f>
        <v/>
      </c>
      <c r="AJ128" s="34">
        <f>AJ101-AJ125</f>
        <v/>
      </c>
      <c r="AK128" s="34">
        <f>AK101-AK125</f>
        <v/>
      </c>
      <c r="AL128" s="34">
        <f>AL101-AL125</f>
        <v/>
      </c>
      <c r="AN128" s="34">
        <f>AN101-AN125</f>
        <v/>
      </c>
      <c r="AO128" s="34">
        <f>AO101-AO125</f>
        <v/>
      </c>
      <c r="AP128" s="34">
        <f>AP101-AP125</f>
        <v/>
      </c>
      <c r="AQ128" s="34">
        <f>AQ101-AQ125</f>
        <v/>
      </c>
      <c r="AR128" s="34">
        <f>AR101-AR125</f>
        <v/>
      </c>
      <c r="AS128" s="35">
        <f>AS101-AS125</f>
        <v/>
      </c>
      <c r="AT128" s="35">
        <f>AT101-AT125</f>
        <v/>
      </c>
      <c r="AU128" s="35">
        <f>AU101-AU125</f>
        <v/>
      </c>
      <c r="AV128" s="34">
        <f>AV101-AV125</f>
        <v/>
      </c>
      <c r="AW128" s="34">
        <f>AW101-AW125</f>
        <v/>
      </c>
    </row>
    <row r="129"/>
    <row r="130"/>
    <row r="131">
      <c r="B131" s="16" t="inlineStr">
        <is>
          <t>Balance Sheet Ratios &amp; Assumptions</t>
        </is>
      </c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  <c r="AA131" s="16" t="n"/>
      <c r="AB131" s="16" t="n"/>
      <c r="AC131" s="16" t="n"/>
      <c r="AD131" s="16" t="n"/>
      <c r="AE131" s="16" t="n"/>
      <c r="AF131" s="16" t="n"/>
      <c r="AG131" s="16" t="n"/>
      <c r="AH131" s="16" t="n"/>
      <c r="AI131" s="16" t="n"/>
      <c r="AJ131" s="16" t="n"/>
      <c r="AK131" s="16" t="n"/>
      <c r="AL131" s="16" t="n"/>
      <c r="AN131" s="16" t="n"/>
      <c r="AO131" s="16" t="n"/>
      <c r="AP131" s="16" t="n"/>
      <c r="AQ131" s="16" t="n"/>
      <c r="AR131" s="16" t="n"/>
      <c r="AS131" s="16" t="n"/>
      <c r="AT131" s="16" t="n"/>
      <c r="AU131" s="16" t="n"/>
      <c r="AV131" s="16" t="n"/>
      <c r="AW131" s="16" t="n"/>
    </row>
    <row r="132"/>
    <row r="133">
      <c r="D133" s="10" t="inlineStr">
        <is>
          <t>Current Ratio</t>
        </is>
      </c>
      <c r="G133" s="36">
        <f>IFERROR(G91/G107,"")</f>
        <v/>
      </c>
      <c r="H133" s="36">
        <f>IFERROR(H91/H107,"")</f>
        <v/>
      </c>
      <c r="I133" s="36">
        <f>IFERROR(I91/I107,"")</f>
        <v/>
      </c>
      <c r="J133" s="36">
        <f>IFERROR(J91/J107,"")</f>
        <v/>
      </c>
      <c r="K133" s="36">
        <f>IFERROR(K91/K107,"")</f>
        <v/>
      </c>
      <c r="L133" s="36">
        <f>IFERROR(L91/L107,"")</f>
        <v/>
      </c>
      <c r="M133" s="36">
        <f>IFERROR(M91/M107,"")</f>
        <v/>
      </c>
      <c r="N133" s="36">
        <f>IFERROR(N91/N107,"")</f>
        <v/>
      </c>
      <c r="O133" s="36">
        <f>IFERROR(O91/O107,"")</f>
        <v/>
      </c>
      <c r="P133" s="36">
        <f>IFERROR(P91/P107,"")</f>
        <v/>
      </c>
      <c r="Q133" s="36">
        <f>IFERROR(Q91/Q107,"")</f>
        <v/>
      </c>
      <c r="R133" s="36">
        <f>IFERROR(R91/R107,"")</f>
        <v/>
      </c>
      <c r="S133" s="36">
        <f>IFERROR(S91/S107,"")</f>
        <v/>
      </c>
      <c r="T133" s="36">
        <f>IFERROR(T91/T107,"")</f>
        <v/>
      </c>
      <c r="U133" s="36">
        <f>IFERROR(U91/U107,"")</f>
        <v/>
      </c>
      <c r="V133" s="36">
        <f>IFERROR(V91/V107,"")</f>
        <v/>
      </c>
      <c r="W133" s="36">
        <f>IFERROR(W91/W107,"")</f>
        <v/>
      </c>
      <c r="X133" s="36">
        <f>IFERROR(X91/X107,"")</f>
        <v/>
      </c>
      <c r="Y133" s="36">
        <f>IFERROR(Y91/Y107,"")</f>
        <v/>
      </c>
      <c r="Z133" s="36">
        <f>IFERROR(Z91/Z107,"")</f>
        <v/>
      </c>
      <c r="AA133" s="36">
        <f>IFERROR(AA91/AA107,"")</f>
        <v/>
      </c>
      <c r="AB133" s="36">
        <f>IFERROR(AB91/AB107,"")</f>
        <v/>
      </c>
      <c r="AC133" s="36">
        <f>IFERROR(AC91/AC107,"")</f>
        <v/>
      </c>
      <c r="AD133" s="37">
        <f>IFERROR(AD91/AD107,"")</f>
        <v/>
      </c>
      <c r="AE133" s="37">
        <f>IFERROR(AE91/AE107,"")</f>
        <v/>
      </c>
      <c r="AF133" s="37">
        <f>IFERROR(AF91/AF107,"")</f>
        <v/>
      </c>
      <c r="AG133" s="37">
        <f>IFERROR(AG91/AG107,"")</f>
        <v/>
      </c>
      <c r="AH133" s="37">
        <f>IFERROR(AH91/AH107,"")</f>
        <v/>
      </c>
      <c r="AI133" s="37">
        <f>IFERROR(AI91/AI107,"")</f>
        <v/>
      </c>
      <c r="AJ133" s="37">
        <f>IFERROR(AJ91/AJ107,"")</f>
        <v/>
      </c>
      <c r="AK133" s="37">
        <f>IFERROR(AK91/AK107,"")</f>
        <v/>
      </c>
      <c r="AL133" s="37">
        <f>IFERROR(AL91/AL107,"")</f>
        <v/>
      </c>
      <c r="AN133" s="36">
        <f>IFERROR(AN91/AN107,"")</f>
        <v/>
      </c>
      <c r="AO133" s="36">
        <f>IFERROR(AO91/AO107,"")</f>
        <v/>
      </c>
      <c r="AP133" s="36">
        <f>IFERROR(AP91/AP107,"")</f>
        <v/>
      </c>
      <c r="AQ133" s="36">
        <f>IFERROR(AQ91/AQ107,"")</f>
        <v/>
      </c>
      <c r="AR133" s="36">
        <f>IFERROR(AR91/AR107,"")</f>
        <v/>
      </c>
      <c r="AS133" s="37">
        <f>IFERROR(AS91/AS107,"")</f>
        <v/>
      </c>
      <c r="AT133" s="37">
        <f>IFERROR(AT91/AT107,"")</f>
        <v/>
      </c>
      <c r="AU133" s="37">
        <f>IFERROR(AU91/AU107,"")</f>
        <v/>
      </c>
      <c r="AV133" s="37">
        <f>IFERROR(AV91/AV107,"")</f>
        <v/>
      </c>
      <c r="AW133" s="37">
        <f>IFERROR(AW91/AW107,"")</f>
        <v/>
      </c>
    </row>
    <row r="134">
      <c r="D134" s="10" t="inlineStr">
        <is>
          <t>Quick Ratio</t>
        </is>
      </c>
      <c r="G134" s="36">
        <f>IFERROR((G91-G88)/G107,"")</f>
        <v/>
      </c>
      <c r="H134" s="36">
        <f>IFERROR((H91-H88)/H107,"")</f>
        <v/>
      </c>
      <c r="I134" s="36">
        <f>IFERROR((I91-I88)/I107,"")</f>
        <v/>
      </c>
      <c r="J134" s="36">
        <f>IFERROR((J91-J88)/J107,"")</f>
        <v/>
      </c>
      <c r="K134" s="36">
        <f>IFERROR((K91-K88)/K107,"")</f>
        <v/>
      </c>
      <c r="L134" s="36">
        <f>IFERROR((L91-L88)/L107,"")</f>
        <v/>
      </c>
      <c r="M134" s="36">
        <f>IFERROR((M91-M88)/M107,"")</f>
        <v/>
      </c>
      <c r="N134" s="36">
        <f>IFERROR((N91-N88)/N107,"")</f>
        <v/>
      </c>
      <c r="O134" s="36">
        <f>IFERROR((O91-O88)/O107,"")</f>
        <v/>
      </c>
      <c r="P134" s="36">
        <f>IFERROR((P91-P88)/P107,"")</f>
        <v/>
      </c>
      <c r="Q134" s="36">
        <f>IFERROR((Q91-Q88)/Q107,"")</f>
        <v/>
      </c>
      <c r="R134" s="36">
        <f>IFERROR((R91-R88)/R107,"")</f>
        <v/>
      </c>
      <c r="S134" s="36">
        <f>IFERROR((S91-S88)/S107,"")</f>
        <v/>
      </c>
      <c r="T134" s="36">
        <f>IFERROR((T91-T88)/T107,"")</f>
        <v/>
      </c>
      <c r="U134" s="36">
        <f>IFERROR((U91-U88)/U107,"")</f>
        <v/>
      </c>
      <c r="V134" s="36">
        <f>IFERROR((V91-V88)/V107,"")</f>
        <v/>
      </c>
      <c r="W134" s="36">
        <f>IFERROR((W91-W88)/W107,"")</f>
        <v/>
      </c>
      <c r="X134" s="36">
        <f>IFERROR((X91-X88)/X107,"")</f>
        <v/>
      </c>
      <c r="Y134" s="36">
        <f>IFERROR((Y91-Y88)/Y107,"")</f>
        <v/>
      </c>
      <c r="Z134" s="36">
        <f>IFERROR((Z91-Z88)/Z107,"")</f>
        <v/>
      </c>
      <c r="AA134" s="36">
        <f>IFERROR((AA91-AA88)/AA107,"")</f>
        <v/>
      </c>
      <c r="AB134" s="36">
        <f>IFERROR((AB91-AB88)/AB107,"")</f>
        <v/>
      </c>
      <c r="AC134" s="36">
        <f>IFERROR((AC91-AC88)/AC107,"")</f>
        <v/>
      </c>
      <c r="AD134" s="37">
        <f>IFERROR((AD91-AD88)/AD107,"")</f>
        <v/>
      </c>
      <c r="AE134" s="37">
        <f>IFERROR((AE91-AE88)/AE107,"")</f>
        <v/>
      </c>
      <c r="AF134" s="37">
        <f>IFERROR((AF91-AF88)/AF107,"")</f>
        <v/>
      </c>
      <c r="AG134" s="37">
        <f>IFERROR((AG91-AG88)/AG107,"")</f>
        <v/>
      </c>
      <c r="AH134" s="37">
        <f>IFERROR((AH91-AH88)/AH107,"")</f>
        <v/>
      </c>
      <c r="AI134" s="37">
        <f>IFERROR((AI91-AI88)/AI107,"")</f>
        <v/>
      </c>
      <c r="AJ134" s="37">
        <f>IFERROR((AJ91-AJ88)/AJ107,"")</f>
        <v/>
      </c>
      <c r="AK134" s="37">
        <f>IFERROR((AK91-AK88)/AK107,"")</f>
        <v/>
      </c>
      <c r="AL134" s="37">
        <f>IFERROR((AL91-AL88)/AL107,"")</f>
        <v/>
      </c>
      <c r="AN134" s="36">
        <f>IFERROR((AN91-AN88)/AN107,"")</f>
        <v/>
      </c>
      <c r="AO134" s="36">
        <f>IFERROR((AO91-AO88)/AO107,"")</f>
        <v/>
      </c>
      <c r="AP134" s="36">
        <f>IFERROR((AP91-AP88)/AP107,"")</f>
        <v/>
      </c>
      <c r="AQ134" s="36">
        <f>IFERROR((AQ91-AQ88)/AQ107,"")</f>
        <v/>
      </c>
      <c r="AR134" s="36">
        <f>IFERROR((AR91-AR88)/AR107,"")</f>
        <v/>
      </c>
      <c r="AS134" s="37">
        <f>IFERROR((AS91-AS88)/AS107,"")</f>
        <v/>
      </c>
      <c r="AT134" s="37">
        <f>IFERROR((AT91-AT88)/AT107,"")</f>
        <v/>
      </c>
      <c r="AU134" s="37">
        <f>IFERROR((AU91-AU88)/AU107,"")</f>
        <v/>
      </c>
      <c r="AV134" s="37">
        <f>IFERROR((AV91-AV88)/AV107,"")</f>
        <v/>
      </c>
      <c r="AW134" s="37">
        <f>IFERROR((AW91-AW88)/AW107,"")</f>
        <v/>
      </c>
    </row>
    <row r="135">
      <c r="D135" s="10" t="inlineStr">
        <is>
          <t>Total Debt ($M, Current + LT)</t>
        </is>
      </c>
      <c r="G135" s="19">
        <f>G105+G110</f>
        <v/>
      </c>
      <c r="H135" s="19">
        <f>H105+H110</f>
        <v/>
      </c>
      <c r="I135" s="19">
        <f>I105+I110</f>
        <v/>
      </c>
      <c r="J135" s="19">
        <f>J105+J110</f>
        <v/>
      </c>
      <c r="K135" s="19">
        <f>K105+K110</f>
        <v/>
      </c>
      <c r="L135" s="19">
        <f>L105+L110</f>
        <v/>
      </c>
      <c r="M135" s="19">
        <f>M105+M110</f>
        <v/>
      </c>
      <c r="N135" s="19">
        <f>N105+N110</f>
        <v/>
      </c>
      <c r="O135" s="19">
        <f>O105+O110</f>
        <v/>
      </c>
      <c r="P135" s="19">
        <f>P105+P110</f>
        <v/>
      </c>
      <c r="Q135" s="19">
        <f>Q105+Q110</f>
        <v/>
      </c>
      <c r="R135" s="19">
        <f>R105+R110</f>
        <v/>
      </c>
      <c r="S135" s="19">
        <f>S105+S110</f>
        <v/>
      </c>
      <c r="T135" s="19">
        <f>T105+T110</f>
        <v/>
      </c>
      <c r="U135" s="19">
        <f>U105+U110</f>
        <v/>
      </c>
      <c r="V135" s="19">
        <f>V105+V110</f>
        <v/>
      </c>
      <c r="W135" s="19">
        <f>W105+W110</f>
        <v/>
      </c>
      <c r="X135" s="19">
        <f>X105+X110</f>
        <v/>
      </c>
      <c r="Y135" s="19">
        <f>Y105+Y110</f>
        <v/>
      </c>
      <c r="Z135" s="19">
        <f>Z105+Z110</f>
        <v/>
      </c>
      <c r="AA135" s="19">
        <f>AA105+AA110</f>
        <v/>
      </c>
      <c r="AB135" s="19">
        <f>AB105+AB110</f>
        <v/>
      </c>
      <c r="AC135" s="19">
        <f>AC105+AC110</f>
        <v/>
      </c>
      <c r="AD135" s="27">
        <f>AD105+AD110</f>
        <v/>
      </c>
      <c r="AE135" s="27">
        <f>AE105+AE110</f>
        <v/>
      </c>
      <c r="AF135" s="27">
        <f>AF105+AF110</f>
        <v/>
      </c>
      <c r="AG135" s="27">
        <f>AG105+AG110</f>
        <v/>
      </c>
      <c r="AH135" s="27">
        <f>AH105+AH110</f>
        <v/>
      </c>
      <c r="AI135" s="27">
        <f>AI105+AI110</f>
        <v/>
      </c>
      <c r="AJ135" s="27">
        <f>AJ105+AJ110</f>
        <v/>
      </c>
      <c r="AK135" s="27">
        <f>AK105+AK110</f>
        <v/>
      </c>
      <c r="AL135" s="27">
        <f>AL105+AL110</f>
        <v/>
      </c>
      <c r="AN135" s="19">
        <f>AN105+AN110</f>
        <v/>
      </c>
      <c r="AO135" s="19">
        <f>AO105+AO110</f>
        <v/>
      </c>
      <c r="AP135" s="19">
        <f>AP105+AP110</f>
        <v/>
      </c>
      <c r="AQ135" s="19">
        <f>AQ105+AQ110</f>
        <v/>
      </c>
      <c r="AR135" s="19">
        <f>AR105+AR110</f>
        <v/>
      </c>
      <c r="AS135" s="27">
        <f>AS105+AS110</f>
        <v/>
      </c>
      <c r="AT135" s="27">
        <f>AT105+AT110</f>
        <v/>
      </c>
      <c r="AU135" s="27">
        <f>AU105+AU110</f>
        <v/>
      </c>
      <c r="AV135" s="27">
        <f>AV105+AV110</f>
        <v/>
      </c>
      <c r="AW135" s="27">
        <f>AW105+AW110</f>
        <v/>
      </c>
    </row>
    <row r="136">
      <c r="D136" s="10" t="inlineStr">
        <is>
          <t>Cash + ST + LT Investments ($M)</t>
        </is>
      </c>
      <c r="G136" s="19">
        <f>G85+G86+G94</f>
        <v/>
      </c>
      <c r="H136" s="19">
        <f>H85+H86+H94</f>
        <v/>
      </c>
      <c r="I136" s="19">
        <f>I85+I86+I94</f>
        <v/>
      </c>
      <c r="J136" s="19">
        <f>J85+J86+J94</f>
        <v/>
      </c>
      <c r="K136" s="19">
        <f>K85+K86+K94</f>
        <v/>
      </c>
      <c r="L136" s="19">
        <f>L85+L86+L94</f>
        <v/>
      </c>
      <c r="M136" s="19">
        <f>M85+M86+M94</f>
        <v/>
      </c>
      <c r="N136" s="19">
        <f>N85+N86+N94</f>
        <v/>
      </c>
      <c r="O136" s="19">
        <f>O85+O86+O94</f>
        <v/>
      </c>
      <c r="P136" s="19">
        <f>P85+P86+P94</f>
        <v/>
      </c>
      <c r="Q136" s="19">
        <f>Q85+Q86+Q94</f>
        <v/>
      </c>
      <c r="R136" s="19">
        <f>R85+R86+R94</f>
        <v/>
      </c>
      <c r="S136" s="19">
        <f>S85+S86+S94</f>
        <v/>
      </c>
      <c r="T136" s="19">
        <f>T85+T86+T94</f>
        <v/>
      </c>
      <c r="U136" s="19">
        <f>U85+U86+U94</f>
        <v/>
      </c>
      <c r="V136" s="19">
        <f>V85+V86+V94</f>
        <v/>
      </c>
      <c r="W136" s="19">
        <f>W85+W86+W94</f>
        <v/>
      </c>
      <c r="X136" s="19">
        <f>X85+X86+X94</f>
        <v/>
      </c>
      <c r="Y136" s="19">
        <f>Y85+Y86+Y94</f>
        <v/>
      </c>
      <c r="Z136" s="19">
        <f>Z85+Z86+Z94</f>
        <v/>
      </c>
      <c r="AA136" s="19">
        <f>AA85+AA86+AA94</f>
        <v/>
      </c>
      <c r="AB136" s="19">
        <f>AB85+AB86+AB94</f>
        <v/>
      </c>
      <c r="AC136" s="19">
        <f>AC85+AC86+AC94</f>
        <v/>
      </c>
      <c r="AD136" s="27">
        <f>AD85+AD86+AD94</f>
        <v/>
      </c>
      <c r="AE136" s="27">
        <f>AE85+AE86+AE94</f>
        <v/>
      </c>
      <c r="AF136" s="27">
        <f>AF85+AF86+AF94</f>
        <v/>
      </c>
      <c r="AG136" s="27">
        <f>AG85+AG86+AG94</f>
        <v/>
      </c>
      <c r="AH136" s="27">
        <f>AH85+AH86+AH94</f>
        <v/>
      </c>
      <c r="AI136" s="27">
        <f>AI85+AI86+AI94</f>
        <v/>
      </c>
      <c r="AJ136" s="27">
        <f>AJ85+AJ86+AJ94</f>
        <v/>
      </c>
      <c r="AK136" s="27">
        <f>AK85+AK86+AK94</f>
        <v/>
      </c>
      <c r="AL136" s="27">
        <f>AL85+AL86+AL94</f>
        <v/>
      </c>
      <c r="AN136" s="19">
        <f>AN85+AN86+AN94</f>
        <v/>
      </c>
      <c r="AO136" s="19">
        <f>AO85+AO86+AO94</f>
        <v/>
      </c>
      <c r="AP136" s="19">
        <f>AP85+AP86+AP94</f>
        <v/>
      </c>
      <c r="AQ136" s="19">
        <f>AQ85+AQ86+AQ94</f>
        <v/>
      </c>
      <c r="AR136" s="19">
        <f>AR85+AR86+AR94</f>
        <v/>
      </c>
      <c r="AS136" s="27">
        <f>AS85+AS86+AS94</f>
        <v/>
      </c>
      <c r="AT136" s="27">
        <f>AT85+AT86+AT94</f>
        <v/>
      </c>
      <c r="AU136" s="27">
        <f>AU85+AU86+AU94</f>
        <v/>
      </c>
      <c r="AV136" s="27">
        <f>AV85+AV86+AV94</f>
        <v/>
      </c>
      <c r="AW136" s="27">
        <f>AW85+AW86+AW94</f>
        <v/>
      </c>
    </row>
    <row r="137">
      <c r="D137" s="10" t="inlineStr">
        <is>
          <t>Total Debt / Total Equity</t>
        </is>
      </c>
      <c r="G137" s="36">
        <f>IFERROR((G105+G110)/G122,"")</f>
        <v/>
      </c>
      <c r="H137" s="36">
        <f>IFERROR((H105+H110)/H122,"")</f>
        <v/>
      </c>
      <c r="I137" s="36">
        <f>IFERROR((I105+I110)/I122,"")</f>
        <v/>
      </c>
      <c r="J137" s="36">
        <f>IFERROR((J105+J110)/J122,"")</f>
        <v/>
      </c>
      <c r="K137" s="36">
        <f>IFERROR((K105+K110)/K122,"")</f>
        <v/>
      </c>
      <c r="L137" s="36">
        <f>IFERROR((L105+L110)/L122,"")</f>
        <v/>
      </c>
      <c r="M137" s="36">
        <f>IFERROR((M105+M110)/M122,"")</f>
        <v/>
      </c>
      <c r="N137" s="36">
        <f>IFERROR((N105+N110)/N122,"")</f>
        <v/>
      </c>
      <c r="O137" s="36">
        <f>IFERROR((O105+O110)/O122,"")</f>
        <v/>
      </c>
      <c r="P137" s="36">
        <f>IFERROR((P105+P110)/P122,"")</f>
        <v/>
      </c>
      <c r="Q137" s="36">
        <f>IFERROR((Q105+Q110)/Q122,"")</f>
        <v/>
      </c>
      <c r="R137" s="36">
        <f>IFERROR((R105+R110)/R122,"")</f>
        <v/>
      </c>
      <c r="S137" s="36">
        <f>IFERROR((S105+S110)/S122,"")</f>
        <v/>
      </c>
      <c r="T137" s="36">
        <f>IFERROR((T105+T110)/T122,"")</f>
        <v/>
      </c>
      <c r="U137" s="36">
        <f>IFERROR((U105+U110)/U122,"")</f>
        <v/>
      </c>
      <c r="V137" s="36">
        <f>IFERROR((V105+V110)/V122,"")</f>
        <v/>
      </c>
      <c r="W137" s="36">
        <f>IFERROR((W105+W110)/W122,"")</f>
        <v/>
      </c>
      <c r="X137" s="36">
        <f>IFERROR((X105+X110)/X122,"")</f>
        <v/>
      </c>
      <c r="Y137" s="36">
        <f>IFERROR((Y105+Y110)/Y122,"")</f>
        <v/>
      </c>
      <c r="Z137" s="36">
        <f>IFERROR((Z105+Z110)/Z122,"")</f>
        <v/>
      </c>
      <c r="AA137" s="36">
        <f>IFERROR((AA105+AA110)/AA122,"")</f>
        <v/>
      </c>
      <c r="AB137" s="36">
        <f>IFERROR((AB105+AB110)/AB122,"")</f>
        <v/>
      </c>
      <c r="AC137" s="36">
        <f>IFERROR((AC105+AC110)/AC122,"")</f>
        <v/>
      </c>
      <c r="AD137" s="37">
        <f>IFERROR((AD105+AD110)/AD122,"")</f>
        <v/>
      </c>
      <c r="AE137" s="37">
        <f>IFERROR((AE105+AE110)/AE122,"")</f>
        <v/>
      </c>
      <c r="AF137" s="37">
        <f>IFERROR((AF105+AF110)/AF122,"")</f>
        <v/>
      </c>
      <c r="AG137" s="37">
        <f>IFERROR((AG105+AG110)/AG122,"")</f>
        <v/>
      </c>
      <c r="AH137" s="37">
        <f>IFERROR((AH105+AH110)/AH122,"")</f>
        <v/>
      </c>
      <c r="AI137" s="37">
        <f>IFERROR((AI105+AI110)/AI122,"")</f>
        <v/>
      </c>
      <c r="AJ137" s="37">
        <f>IFERROR((AJ105+AJ110)/AJ122,"")</f>
        <v/>
      </c>
      <c r="AK137" s="37">
        <f>IFERROR((AK105+AK110)/AK122,"")</f>
        <v/>
      </c>
      <c r="AL137" s="37">
        <f>IFERROR((AL105+AL110)/AL122,"")</f>
        <v/>
      </c>
      <c r="AN137" s="36">
        <f>IFERROR((AN105+AN110)/AN122,"")</f>
        <v/>
      </c>
      <c r="AO137" s="36">
        <f>IFERROR((AO105+AO110)/AO122,"")</f>
        <v/>
      </c>
      <c r="AP137" s="36">
        <f>IFERROR((AP105+AP110)/AP122,"")</f>
        <v/>
      </c>
      <c r="AQ137" s="36">
        <f>IFERROR((AQ105+AQ110)/AQ122,"")</f>
        <v/>
      </c>
      <c r="AR137" s="36">
        <f>IFERROR((AR105+AR110)/AR122,"")</f>
        <v/>
      </c>
      <c r="AS137" s="37">
        <f>IFERROR((AS105+AS110)/AS122,"")</f>
        <v/>
      </c>
      <c r="AT137" s="37">
        <f>IFERROR((AT105+AT110)/AT122,"")</f>
        <v/>
      </c>
      <c r="AU137" s="37">
        <f>IFERROR((AU105+AU110)/AU122,"")</f>
        <v/>
      </c>
      <c r="AV137" s="37">
        <f>IFERROR((AV105+AV110)/AV122,"")</f>
        <v/>
      </c>
      <c r="AW137" s="37">
        <f>IFERROR((AW105+AW110)/AW122,"")</f>
        <v/>
      </c>
    </row>
    <row r="138">
      <c r="D138" s="10" t="inlineStr">
        <is>
          <t>Return on Equity (period NI / Total Equity)</t>
        </is>
      </c>
      <c r="G138" s="15">
        <f>IFERROR(G33/G122,"")</f>
        <v/>
      </c>
      <c r="H138" s="15">
        <f>IFERROR(H33/H122,"")</f>
        <v/>
      </c>
      <c r="I138" s="15">
        <f>IFERROR(I33/I122,"")</f>
        <v/>
      </c>
      <c r="J138" s="15">
        <f>IFERROR(J33/J122,"")</f>
        <v/>
      </c>
      <c r="K138" s="15">
        <f>IFERROR(K33/K122,"")</f>
        <v/>
      </c>
      <c r="L138" s="15">
        <f>IFERROR(L33/L122,"")</f>
        <v/>
      </c>
      <c r="M138" s="15">
        <f>IFERROR(M33/M122,"")</f>
        <v/>
      </c>
      <c r="N138" s="15">
        <f>IFERROR(N33/N122,"")</f>
        <v/>
      </c>
      <c r="O138" s="15">
        <f>IFERROR(O33/O122,"")</f>
        <v/>
      </c>
      <c r="P138" s="15">
        <f>IFERROR(P33/P122,"")</f>
        <v/>
      </c>
      <c r="Q138" s="15">
        <f>IFERROR(Q33/Q122,"")</f>
        <v/>
      </c>
      <c r="R138" s="15">
        <f>IFERROR(R33/R122,"")</f>
        <v/>
      </c>
      <c r="S138" s="15">
        <f>IFERROR(S33/S122,"")</f>
        <v/>
      </c>
      <c r="T138" s="15">
        <f>IFERROR(T33/T122,"")</f>
        <v/>
      </c>
      <c r="U138" s="15">
        <f>IFERROR(U33/U122,"")</f>
        <v/>
      </c>
      <c r="V138" s="15">
        <f>IFERROR(V33/V122,"")</f>
        <v/>
      </c>
      <c r="W138" s="15">
        <f>IFERROR(W33/W122,"")</f>
        <v/>
      </c>
      <c r="X138" s="15">
        <f>IFERROR(X33/X122,"")</f>
        <v/>
      </c>
      <c r="Y138" s="15">
        <f>IFERROR(Y33/Y122,"")</f>
        <v/>
      </c>
      <c r="Z138" s="15">
        <f>IFERROR(Z33/Z122,"")</f>
        <v/>
      </c>
      <c r="AA138" s="15">
        <f>IFERROR(AA33/AA122,"")</f>
        <v/>
      </c>
      <c r="AB138" s="15">
        <f>IFERROR(AB33/AB122,"")</f>
        <v/>
      </c>
      <c r="AC138" s="15">
        <f>IFERROR(AC33/AC122,"")</f>
        <v/>
      </c>
      <c r="AD138" s="32">
        <f>IFERROR(AD33/AD122,"")</f>
        <v/>
      </c>
      <c r="AE138" s="32">
        <f>IFERROR(AE33/AE122,"")</f>
        <v/>
      </c>
      <c r="AF138" s="32">
        <f>IFERROR(AF33/AF122,"")</f>
        <v/>
      </c>
      <c r="AG138" s="32">
        <f>IFERROR(AG33/AG122,"")</f>
        <v/>
      </c>
      <c r="AH138" s="32">
        <f>IFERROR(AH33/AH122,"")</f>
        <v/>
      </c>
      <c r="AI138" s="32">
        <f>IFERROR(AI33/AI122,"")</f>
        <v/>
      </c>
      <c r="AJ138" s="32">
        <f>IFERROR(AJ33/AJ122,"")</f>
        <v/>
      </c>
      <c r="AK138" s="32">
        <f>IFERROR(AK33/AK122,"")</f>
        <v/>
      </c>
      <c r="AL138" s="32">
        <f>IFERROR(AL33/AL122,"")</f>
        <v/>
      </c>
      <c r="AN138" s="15">
        <f>IFERROR(AN33/AN122,"")</f>
        <v/>
      </c>
      <c r="AO138" s="15">
        <f>IFERROR(AO33/AO122,"")</f>
        <v/>
      </c>
      <c r="AP138" s="15">
        <f>IFERROR(AP33/AP122,"")</f>
        <v/>
      </c>
      <c r="AQ138" s="15">
        <f>IFERROR(AQ33/AQ122,"")</f>
        <v/>
      </c>
      <c r="AR138" s="15">
        <f>IFERROR(AR33/AR122,"")</f>
        <v/>
      </c>
      <c r="AS138" s="32">
        <f>IFERROR(AS33/AS122,"")</f>
        <v/>
      </c>
      <c r="AT138" s="32">
        <f>IFERROR(AT33/AT122,"")</f>
        <v/>
      </c>
      <c r="AU138" s="32">
        <f>IFERROR(AU33/AU122,"")</f>
        <v/>
      </c>
      <c r="AV138" s="32">
        <f>IFERROR(AV33/AV122,"")</f>
        <v/>
      </c>
      <c r="AW138" s="32">
        <f>IFERROR(AW33/AW122,"")</f>
        <v/>
      </c>
    </row>
    <row r="139">
      <c r="D139" s="10" t="inlineStr">
        <is>
          <t>Return on Assets (period NI / Total Assets)</t>
        </is>
      </c>
      <c r="G139" s="15">
        <f>IFERROR(G33/G101,"")</f>
        <v/>
      </c>
      <c r="H139" s="15">
        <f>IFERROR(H33/H101,"")</f>
        <v/>
      </c>
      <c r="I139" s="15">
        <f>IFERROR(I33/I101,"")</f>
        <v/>
      </c>
      <c r="J139" s="15">
        <f>IFERROR(J33/J101,"")</f>
        <v/>
      </c>
      <c r="K139" s="15">
        <f>IFERROR(K33/K101,"")</f>
        <v/>
      </c>
      <c r="L139" s="15">
        <f>IFERROR(L33/L101,"")</f>
        <v/>
      </c>
      <c r="M139" s="15">
        <f>IFERROR(M33/M101,"")</f>
        <v/>
      </c>
      <c r="N139" s="15">
        <f>IFERROR(N33/N101,"")</f>
        <v/>
      </c>
      <c r="O139" s="15">
        <f>IFERROR(O33/O101,"")</f>
        <v/>
      </c>
      <c r="P139" s="15">
        <f>IFERROR(P33/P101,"")</f>
        <v/>
      </c>
      <c r="Q139" s="15">
        <f>IFERROR(Q33/Q101,"")</f>
        <v/>
      </c>
      <c r="R139" s="15">
        <f>IFERROR(R33/R101,"")</f>
        <v/>
      </c>
      <c r="S139" s="15">
        <f>IFERROR(S33/S101,"")</f>
        <v/>
      </c>
      <c r="T139" s="15">
        <f>IFERROR(T33/T101,"")</f>
        <v/>
      </c>
      <c r="U139" s="15">
        <f>IFERROR(U33/U101,"")</f>
        <v/>
      </c>
      <c r="V139" s="15">
        <f>IFERROR(V33/V101,"")</f>
        <v/>
      </c>
      <c r="W139" s="15">
        <f>IFERROR(W33/W101,"")</f>
        <v/>
      </c>
      <c r="X139" s="15">
        <f>IFERROR(X33/X101,"")</f>
        <v/>
      </c>
      <c r="Y139" s="15">
        <f>IFERROR(Y33/Y101,"")</f>
        <v/>
      </c>
      <c r="Z139" s="15">
        <f>IFERROR(Z33/Z101,"")</f>
        <v/>
      </c>
      <c r="AA139" s="15">
        <f>IFERROR(AA33/AA101,"")</f>
        <v/>
      </c>
      <c r="AB139" s="15">
        <f>IFERROR(AB33/AB101,"")</f>
        <v/>
      </c>
      <c r="AC139" s="15">
        <f>IFERROR(AC33/AC101,"")</f>
        <v/>
      </c>
      <c r="AD139" s="32">
        <f>IFERROR(AD33/AD101,"")</f>
        <v/>
      </c>
      <c r="AE139" s="32">
        <f>IFERROR(AE33/AE101,"")</f>
        <v/>
      </c>
      <c r="AF139" s="32">
        <f>IFERROR(AF33/AF101,"")</f>
        <v/>
      </c>
      <c r="AG139" s="32">
        <f>IFERROR(AG33/AG101,"")</f>
        <v/>
      </c>
      <c r="AH139" s="32">
        <f>IFERROR(AH33/AH101,"")</f>
        <v/>
      </c>
      <c r="AI139" s="32">
        <f>IFERROR(AI33/AI101,"")</f>
        <v/>
      </c>
      <c r="AJ139" s="32">
        <f>IFERROR(AJ33/AJ101,"")</f>
        <v/>
      </c>
      <c r="AK139" s="32">
        <f>IFERROR(AK33/AK101,"")</f>
        <v/>
      </c>
      <c r="AL139" s="32">
        <f>IFERROR(AL33/AL101,"")</f>
        <v/>
      </c>
      <c r="AN139" s="15">
        <f>IFERROR(AN33/AN101,"")</f>
        <v/>
      </c>
      <c r="AO139" s="15">
        <f>IFERROR(AO33/AO101,"")</f>
        <v/>
      </c>
      <c r="AP139" s="15">
        <f>IFERROR(AP33/AP101,"")</f>
        <v/>
      </c>
      <c r="AQ139" s="15">
        <f>IFERROR(AQ33/AQ101,"")</f>
        <v/>
      </c>
      <c r="AR139" s="15">
        <f>IFERROR(AR33/AR101,"")</f>
        <v/>
      </c>
      <c r="AS139" s="32">
        <f>IFERROR(AS33/AS101,"")</f>
        <v/>
      </c>
      <c r="AT139" s="32">
        <f>IFERROR(AT33/AT101,"")</f>
        <v/>
      </c>
      <c r="AU139" s="32">
        <f>IFERROR(AU33/AU101,"")</f>
        <v/>
      </c>
      <c r="AV139" s="32">
        <f>IFERROR(AV33/AV101,"")</f>
        <v/>
      </c>
      <c r="AW139" s="32">
        <f>IFERROR(AW33/AW101,"")</f>
        <v/>
      </c>
    </row>
    <row r="140"/>
    <row r="141"/>
    <row r="142"/>
    <row r="143">
      <c r="B143" s="16" t="inlineStr">
        <is>
          <t>BS Forecast Driver Ratios</t>
        </is>
      </c>
      <c r="C143" s="16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  <c r="AA143" s="16" t="n"/>
      <c r="AB143" s="16" t="n"/>
      <c r="AC143" s="16" t="n"/>
      <c r="AD143" s="16" t="n"/>
      <c r="AE143" s="16" t="n"/>
      <c r="AF143" s="16" t="n"/>
      <c r="AG143" s="16" t="n"/>
      <c r="AH143" s="16" t="n"/>
      <c r="AI143" s="16" t="n"/>
      <c r="AJ143" s="16" t="n"/>
      <c r="AK143" s="16" t="n"/>
      <c r="AL143" s="16" t="n"/>
      <c r="AN143" s="16" t="n"/>
      <c r="AO143" s="16" t="n"/>
      <c r="AP143" s="16" t="n"/>
      <c r="AQ143" s="16" t="n"/>
      <c r="AR143" s="16" t="n"/>
      <c r="AS143" s="16" t="n"/>
      <c r="AT143" s="16" t="n"/>
      <c r="AU143" s="16" t="n"/>
      <c r="AV143" s="16" t="n"/>
      <c r="AW143" s="16" t="n"/>
    </row>
    <row r="144"/>
    <row r="145">
      <c r="C145" s="10" t="inlineStr">
        <is>
          <t>AR % of Q Revenue</t>
        </is>
      </c>
      <c r="G145" s="32">
        <f>IFERROR(G87/G10,"")</f>
        <v/>
      </c>
      <c r="H145" s="32">
        <f>IFERROR(H87/H10,"")</f>
        <v/>
      </c>
      <c r="I145" s="32">
        <f>IFERROR(I87/I10,"")</f>
        <v/>
      </c>
      <c r="J145" s="32">
        <f>IFERROR(J87/J10,"")</f>
        <v/>
      </c>
      <c r="K145" s="32">
        <f>IFERROR(K87/K10,"")</f>
        <v/>
      </c>
      <c r="L145" s="32">
        <f>IFERROR(L87/L10,"")</f>
        <v/>
      </c>
      <c r="M145" s="32">
        <f>IFERROR(M87/M10,"")</f>
        <v/>
      </c>
      <c r="N145" s="32">
        <f>IFERROR(N87/N10,"")</f>
        <v/>
      </c>
      <c r="O145" s="32">
        <f>IFERROR(O87/O10,"")</f>
        <v/>
      </c>
      <c r="P145" s="32">
        <f>IFERROR(P87/P10,"")</f>
        <v/>
      </c>
      <c r="Q145" s="32">
        <f>IFERROR(Q87/Q10,"")</f>
        <v/>
      </c>
      <c r="R145" s="32">
        <f>IFERROR(R87/R10,"")</f>
        <v/>
      </c>
      <c r="S145" s="32">
        <f>IFERROR(S87/S10,"")</f>
        <v/>
      </c>
      <c r="T145" s="32">
        <f>IFERROR(T87/T10,"")</f>
        <v/>
      </c>
      <c r="U145" s="32">
        <f>IFERROR(U87/U10,"")</f>
        <v/>
      </c>
      <c r="V145" s="32">
        <f>IFERROR(V87/V10,"")</f>
        <v/>
      </c>
      <c r="W145" s="32">
        <f>IFERROR(W87/W10,"")</f>
        <v/>
      </c>
      <c r="X145" s="32">
        <f>IFERROR(X87/X10,"")</f>
        <v/>
      </c>
      <c r="Y145" s="32">
        <f>IFERROR(Y87/Y10,"")</f>
        <v/>
      </c>
      <c r="Z145" s="32">
        <f>IFERROR(Z87/Z10,"")</f>
        <v/>
      </c>
      <c r="AA145" s="32">
        <f>IFERROR(AA87/AA10,"")</f>
        <v/>
      </c>
      <c r="AB145" s="32">
        <f>IFERROR(AB87/AB10,"")</f>
        <v/>
      </c>
      <c r="AC145" s="32">
        <f>IFERROR(AC87/AC10,"")</f>
        <v/>
      </c>
      <c r="AD145" s="33" t="n">
        <v>0.73</v>
      </c>
      <c r="AE145" s="33" t="n">
        <v>0.73</v>
      </c>
      <c r="AF145" s="33" t="n">
        <v>0.73</v>
      </c>
      <c r="AG145" s="33" t="n">
        <v>0.73</v>
      </c>
      <c r="AH145" s="33" t="n">
        <v>0.73</v>
      </c>
      <c r="AI145" s="33" t="n">
        <v>0.73</v>
      </c>
      <c r="AJ145" s="33" t="n">
        <v>0.73</v>
      </c>
      <c r="AK145" s="33" t="n">
        <v>0.73</v>
      </c>
      <c r="AL145" s="33" t="n">
        <v>0.73</v>
      </c>
      <c r="AN145" s="32">
        <f>IFERROR(AN87/(AN10/4),"")</f>
        <v/>
      </c>
      <c r="AO145" s="32">
        <f>IFERROR(AO87/(AO10/4),"")</f>
        <v/>
      </c>
      <c r="AP145" s="32">
        <f>IFERROR(AP87/(AP10/4),"")</f>
        <v/>
      </c>
      <c r="AQ145" s="32">
        <f>IFERROR(AQ87/(AQ10/4),"")</f>
        <v/>
      </c>
      <c r="AR145" s="32">
        <f>IFERROR(AR87/(AR10/4),"")</f>
        <v/>
      </c>
      <c r="AS145" s="32">
        <f>IFERROR(AS87/(AS10/4),"")</f>
        <v/>
      </c>
      <c r="AT145" s="32">
        <f>IFERROR(AT87/(AT10/4),"")</f>
        <v/>
      </c>
      <c r="AU145" s="32">
        <f>IFERROR(AU87/(AU10/4),"")</f>
        <v/>
      </c>
      <c r="AV145" s="33" t="n">
        <v>0.73</v>
      </c>
      <c r="AW145" s="33" t="n">
        <v>0.73</v>
      </c>
    </row>
    <row r="146">
      <c r="C146" s="10" t="inlineStr">
        <is>
          <t>Inventories % of |Q COGS|</t>
        </is>
      </c>
      <c r="G146" s="32">
        <f>IFERROR(-G88/G13,"")</f>
        <v/>
      </c>
      <c r="H146" s="32">
        <f>IFERROR(-H88/H13,"")</f>
        <v/>
      </c>
      <c r="I146" s="32">
        <f>IFERROR(-I88/I13,"")</f>
        <v/>
      </c>
      <c r="J146" s="32">
        <f>IFERROR(-J88/J13,"")</f>
        <v/>
      </c>
      <c r="K146" s="32">
        <f>IFERROR(-K88/K13,"")</f>
        <v/>
      </c>
      <c r="L146" s="32">
        <f>IFERROR(-L88/L13,"")</f>
        <v/>
      </c>
      <c r="M146" s="32">
        <f>IFERROR(-M88/M13,"")</f>
        <v/>
      </c>
      <c r="N146" s="32">
        <f>IFERROR(-N88/N13,"")</f>
        <v/>
      </c>
      <c r="O146" s="32">
        <f>IFERROR(-O88/O13,"")</f>
        <v/>
      </c>
      <c r="P146" s="32">
        <f>IFERROR(-P88/P13,"")</f>
        <v/>
      </c>
      <c r="Q146" s="32">
        <f>IFERROR(-Q88/Q13,"")</f>
        <v/>
      </c>
      <c r="R146" s="32">
        <f>IFERROR(-R88/R13,"")</f>
        <v/>
      </c>
      <c r="S146" s="32">
        <f>IFERROR(-S88/S13,"")</f>
        <v/>
      </c>
      <c r="T146" s="32">
        <f>IFERROR(-T88/T13,"")</f>
        <v/>
      </c>
      <c r="U146" s="32">
        <f>IFERROR(-U88/U13,"")</f>
        <v/>
      </c>
      <c r="V146" s="32">
        <f>IFERROR(-V88/V13,"")</f>
        <v/>
      </c>
      <c r="W146" s="32">
        <f>IFERROR(-W88/W13,"")</f>
        <v/>
      </c>
      <c r="X146" s="32">
        <f>IFERROR(-X88/X13,"")</f>
        <v/>
      </c>
      <c r="Y146" s="32">
        <f>IFERROR(-Y88/Y13,"")</f>
        <v/>
      </c>
      <c r="Z146" s="32">
        <f>IFERROR(-Z88/Z13,"")</f>
        <v/>
      </c>
      <c r="AA146" s="32">
        <f>IFERROR(-AA88/AA13,"")</f>
        <v/>
      </c>
      <c r="AB146" s="32">
        <f>IFERROR(-AB88/AB13,"")</f>
        <v/>
      </c>
      <c r="AC146" s="32">
        <f>IFERROR(-AC88/AC13,"")</f>
        <v/>
      </c>
      <c r="AD146" s="33" t="n">
        <v>1.3</v>
      </c>
      <c r="AE146" s="33" t="n">
        <v>1.3</v>
      </c>
      <c r="AF146" s="33" t="n">
        <v>1.3</v>
      </c>
      <c r="AG146" s="33" t="n">
        <v>1.3</v>
      </c>
      <c r="AH146" s="33" t="n">
        <v>1.3</v>
      </c>
      <c r="AI146" s="33" t="n">
        <v>1.3</v>
      </c>
      <c r="AJ146" s="33" t="n">
        <v>1.3</v>
      </c>
      <c r="AK146" s="33" t="n">
        <v>1.3</v>
      </c>
      <c r="AL146" s="33" t="n">
        <v>1.3</v>
      </c>
      <c r="AN146" s="32">
        <f>IFERROR(-AN88/(AN13/4),"")</f>
        <v/>
      </c>
      <c r="AO146" s="32">
        <f>IFERROR(-AO88/(AO13/4),"")</f>
        <v/>
      </c>
      <c r="AP146" s="32">
        <f>IFERROR(-AP88/(AP13/4),"")</f>
        <v/>
      </c>
      <c r="AQ146" s="32">
        <f>IFERROR(-AQ88/(AQ13/4),"")</f>
        <v/>
      </c>
      <c r="AR146" s="32">
        <f>IFERROR(-AR88/(AR13/4),"")</f>
        <v/>
      </c>
      <c r="AS146" s="32">
        <f>IFERROR(-AS88/(AS13/4),"")</f>
        <v/>
      </c>
      <c r="AT146" s="32">
        <f>IFERROR(-AT88/(AT13/4),"")</f>
        <v/>
      </c>
      <c r="AU146" s="32">
        <f>IFERROR(-AU88/(AU13/4),"")</f>
        <v/>
      </c>
      <c r="AV146" s="33" t="n">
        <v>1.3</v>
      </c>
      <c r="AW146" s="33" t="n">
        <v>1.3</v>
      </c>
    </row>
    <row r="147">
      <c r="C147" s="10" t="inlineStr">
        <is>
          <t>AP + Accrued % of Q Revenue</t>
        </is>
      </c>
      <c r="G147" s="32">
        <f>IFERROR(G104/G10,"")</f>
        <v/>
      </c>
      <c r="H147" s="32">
        <f>IFERROR(H104/H10,"")</f>
        <v/>
      </c>
      <c r="I147" s="32">
        <f>IFERROR(I104/I10,"")</f>
        <v/>
      </c>
      <c r="J147" s="32">
        <f>IFERROR(J104/J10,"")</f>
        <v/>
      </c>
      <c r="K147" s="32">
        <f>IFERROR(K104/K10,"")</f>
        <v/>
      </c>
      <c r="L147" s="32">
        <f>IFERROR(L104/L10,"")</f>
        <v/>
      </c>
      <c r="M147" s="32">
        <f>IFERROR(M104/M10,"")</f>
        <v/>
      </c>
      <c r="N147" s="32">
        <f>IFERROR(N104/N10,"")</f>
        <v/>
      </c>
      <c r="O147" s="32">
        <f>IFERROR(O104/O10,"")</f>
        <v/>
      </c>
      <c r="P147" s="32">
        <f>IFERROR(P104/P10,"")</f>
        <v/>
      </c>
      <c r="Q147" s="32">
        <f>IFERROR(Q104/Q10,"")</f>
        <v/>
      </c>
      <c r="R147" s="32">
        <f>IFERROR(R104/R10,"")</f>
        <v/>
      </c>
      <c r="S147" s="32">
        <f>IFERROR(S104/S10,"")</f>
        <v/>
      </c>
      <c r="T147" s="32">
        <f>IFERROR(T104/T10,"")</f>
        <v/>
      </c>
      <c r="U147" s="32">
        <f>IFERROR(U104/U10,"")</f>
        <v/>
      </c>
      <c r="V147" s="32">
        <f>IFERROR(V104/V10,"")</f>
        <v/>
      </c>
      <c r="W147" s="32">
        <f>IFERROR(W104/W10,"")</f>
        <v/>
      </c>
      <c r="X147" s="32">
        <f>IFERROR(X104/X10,"")</f>
        <v/>
      </c>
      <c r="Y147" s="32">
        <f>IFERROR(Y104/Y10,"")</f>
        <v/>
      </c>
      <c r="Z147" s="32">
        <f>IFERROR(Z104/Z10,"")</f>
        <v/>
      </c>
      <c r="AA147" s="32">
        <f>IFERROR(AA104/AA10,"")</f>
        <v/>
      </c>
      <c r="AB147" s="32">
        <f>IFERROR(AB104/AB10,"")</f>
        <v/>
      </c>
      <c r="AC147" s="32">
        <f>IFERROR(AC104/AC10,"")</f>
        <v/>
      </c>
      <c r="AD147" s="33" t="n">
        <v>0.36</v>
      </c>
      <c r="AE147" s="33" t="n">
        <v>0.36</v>
      </c>
      <c r="AF147" s="33" t="n">
        <v>0.36</v>
      </c>
      <c r="AG147" s="33" t="n">
        <v>0.36</v>
      </c>
      <c r="AH147" s="33" t="n">
        <v>0.36</v>
      </c>
      <c r="AI147" s="33" t="n">
        <v>0.36</v>
      </c>
      <c r="AJ147" s="33" t="n">
        <v>0.36</v>
      </c>
      <c r="AK147" s="33" t="n">
        <v>0.36</v>
      </c>
      <c r="AL147" s="33" t="n">
        <v>0.36</v>
      </c>
      <c r="AN147" s="32">
        <f>IFERROR(AN104/(AN10/4),"")</f>
        <v/>
      </c>
      <c r="AO147" s="32">
        <f>IFERROR(AO104/(AO10/4),"")</f>
        <v/>
      </c>
      <c r="AP147" s="32">
        <f>IFERROR(AP104/(AP10/4),"")</f>
        <v/>
      </c>
      <c r="AQ147" s="32">
        <f>IFERROR(AQ104/(AQ10/4),"")</f>
        <v/>
      </c>
      <c r="AR147" s="32">
        <f>IFERROR(AR104/(AR10/4),"")</f>
        <v/>
      </c>
      <c r="AS147" s="32">
        <f>IFERROR(AS104/(AS10/4),"")</f>
        <v/>
      </c>
      <c r="AT147" s="32">
        <f>IFERROR(AT104/(AT10/4),"")</f>
        <v/>
      </c>
      <c r="AU147" s="32">
        <f>IFERROR(AU104/(AU10/4),"")</f>
        <v/>
      </c>
      <c r="AV147" s="33" t="n">
        <v>0.36</v>
      </c>
      <c r="AW147" s="33" t="n">
        <v>0.36</v>
      </c>
    </row>
    <row r="148">
      <c r="C148" s="10" t="inlineStr">
        <is>
          <t>Other Current Liab % of Q Revenue</t>
        </is>
      </c>
      <c r="G148" s="32">
        <f>IFERROR(G106/G10,"")</f>
        <v/>
      </c>
      <c r="H148" s="32">
        <f>IFERROR(H106/H10,"")</f>
        <v/>
      </c>
      <c r="I148" s="32">
        <f>IFERROR(I106/I10,"")</f>
        <v/>
      </c>
      <c r="J148" s="32">
        <f>IFERROR(J106/J10,"")</f>
        <v/>
      </c>
      <c r="K148" s="32">
        <f>IFERROR(K106/K10,"")</f>
        <v/>
      </c>
      <c r="L148" s="32">
        <f>IFERROR(L106/L10,"")</f>
        <v/>
      </c>
      <c r="M148" s="32">
        <f>IFERROR(M106/M10,"")</f>
        <v/>
      </c>
      <c r="N148" s="32">
        <f>IFERROR(N106/N10,"")</f>
        <v/>
      </c>
      <c r="O148" s="32">
        <f>IFERROR(O106/O10,"")</f>
        <v/>
      </c>
      <c r="P148" s="32">
        <f>IFERROR(P106/P10,"")</f>
        <v/>
      </c>
      <c r="Q148" s="32">
        <f>IFERROR(Q106/Q10,"")</f>
        <v/>
      </c>
      <c r="R148" s="32">
        <f>IFERROR(R106/R10,"")</f>
        <v/>
      </c>
      <c r="S148" s="32">
        <f>IFERROR(S106/S10,"")</f>
        <v/>
      </c>
      <c r="T148" s="32">
        <f>IFERROR(T106/T10,"")</f>
        <v/>
      </c>
      <c r="U148" s="32">
        <f>IFERROR(U106/U10,"")</f>
        <v/>
      </c>
      <c r="V148" s="32">
        <f>IFERROR(V106/V10,"")</f>
        <v/>
      </c>
      <c r="W148" s="32">
        <f>IFERROR(W106/W10,"")</f>
        <v/>
      </c>
      <c r="X148" s="32">
        <f>IFERROR(X106/X10,"")</f>
        <v/>
      </c>
      <c r="Y148" s="32">
        <f>IFERROR(Y106/Y10,"")</f>
        <v/>
      </c>
      <c r="Z148" s="32">
        <f>IFERROR(Z106/Z10,"")</f>
        <v/>
      </c>
      <c r="AA148" s="32">
        <f>IFERROR(AA106/AA10,"")</f>
        <v/>
      </c>
      <c r="AB148" s="32">
        <f>IFERROR(AB106/AB10,"")</f>
        <v/>
      </c>
      <c r="AC148" s="32">
        <f>IFERROR(AC106/AC10,"")</f>
        <v/>
      </c>
      <c r="AD148" s="33" t="n">
        <v>0.08</v>
      </c>
      <c r="AE148" s="33" t="n">
        <v>0.08</v>
      </c>
      <c r="AF148" s="33" t="n">
        <v>0.08</v>
      </c>
      <c r="AG148" s="33" t="n">
        <v>0.08</v>
      </c>
      <c r="AH148" s="33" t="n">
        <v>0.08</v>
      </c>
      <c r="AI148" s="33" t="n">
        <v>0.08</v>
      </c>
      <c r="AJ148" s="33" t="n">
        <v>0.08</v>
      </c>
      <c r="AK148" s="33" t="n">
        <v>0.08</v>
      </c>
      <c r="AL148" s="33" t="n">
        <v>0.08</v>
      </c>
      <c r="AN148" s="32">
        <f>IFERROR(AN106/(AN10/4),"")</f>
        <v/>
      </c>
      <c r="AO148" s="32">
        <f>IFERROR(AO106/(AO10/4),"")</f>
        <v/>
      </c>
      <c r="AP148" s="32">
        <f>IFERROR(AP106/(AP10/4),"")</f>
        <v/>
      </c>
      <c r="AQ148" s="32">
        <f>IFERROR(AQ106/(AQ10/4),"")</f>
        <v/>
      </c>
      <c r="AR148" s="32">
        <f>IFERROR(AR106/(AR10/4),"")</f>
        <v/>
      </c>
      <c r="AS148" s="32">
        <f>IFERROR(AS106/(AS10/4),"")</f>
        <v/>
      </c>
      <c r="AT148" s="32">
        <f>IFERROR(AT106/(AT10/4),"")</f>
        <v/>
      </c>
      <c r="AU148" s="32">
        <f>IFERROR(AU106/(AU10/4),"")</f>
        <v/>
      </c>
      <c r="AV148" s="33" t="n">
        <v>0.08</v>
      </c>
      <c r="AW148" s="33" t="n">
        <v>0.08</v>
      </c>
    </row>
    <row r="149">
      <c r="C149" s="10" t="inlineStr">
        <is>
          <t>D&amp;A % of Prior Net PP&amp;E</t>
        </is>
      </c>
      <c r="H149" s="32">
        <f>IFERROR(H160/G95,"")</f>
        <v/>
      </c>
      <c r="I149" s="32">
        <f>IFERROR(I160/H95,"")</f>
        <v/>
      </c>
      <c r="J149" s="32">
        <f>IFERROR(J160/I95,"")</f>
        <v/>
      </c>
      <c r="K149" s="32">
        <f>IFERROR(K160/J95,"")</f>
        <v/>
      </c>
      <c r="L149" s="32">
        <f>IFERROR(L160/K95,"")</f>
        <v/>
      </c>
      <c r="M149" s="32">
        <f>IFERROR(M160/L95,"")</f>
        <v/>
      </c>
      <c r="N149" s="32">
        <f>IFERROR(N160/M95,"")</f>
        <v/>
      </c>
      <c r="O149" s="32">
        <f>IFERROR(O160/N95,"")</f>
        <v/>
      </c>
      <c r="P149" s="32">
        <f>IFERROR(P160/O95,"")</f>
        <v/>
      </c>
      <c r="Q149" s="32">
        <f>IFERROR(Q160/P95,"")</f>
        <v/>
      </c>
      <c r="R149" s="32">
        <f>IFERROR(R160/Q95,"")</f>
        <v/>
      </c>
      <c r="S149" s="32">
        <f>IFERROR(S160/R95,"")</f>
        <v/>
      </c>
      <c r="T149" s="32">
        <f>IFERROR(T160/S95,"")</f>
        <v/>
      </c>
      <c r="U149" s="32">
        <f>IFERROR(U160/T95,"")</f>
        <v/>
      </c>
      <c r="V149" s="32">
        <f>IFERROR(V160/U95,"")</f>
        <v/>
      </c>
      <c r="W149" s="32">
        <f>IFERROR(W160/V95,"")</f>
        <v/>
      </c>
      <c r="X149" s="32">
        <f>IFERROR(X160/W95,"")</f>
        <v/>
      </c>
      <c r="Y149" s="32">
        <f>IFERROR(Y160/X95,"")</f>
        <v/>
      </c>
      <c r="Z149" s="32">
        <f>IFERROR(Z160/Y95,"")</f>
        <v/>
      </c>
      <c r="AA149" s="32">
        <f>IFERROR(AA160/Z95,"")</f>
        <v/>
      </c>
      <c r="AB149" s="32">
        <f>IFERROR(AB160/AA95,"")</f>
        <v/>
      </c>
      <c r="AC149" s="32">
        <f>IFERROR(AC160/AB95,"")</f>
        <v/>
      </c>
      <c r="AD149" s="33" t="n">
        <v>0.045</v>
      </c>
      <c r="AE149" s="33" t="n">
        <v>0.045</v>
      </c>
      <c r="AF149" s="33" t="n">
        <v>0.045</v>
      </c>
      <c r="AG149" s="33" t="n">
        <v>0.045</v>
      </c>
      <c r="AH149" s="33" t="n">
        <v>0.045</v>
      </c>
      <c r="AI149" s="33" t="n">
        <v>0.045</v>
      </c>
      <c r="AJ149" s="33" t="n">
        <v>0.045</v>
      </c>
      <c r="AK149" s="33" t="n">
        <v>0.045</v>
      </c>
      <c r="AL149" s="33" t="n">
        <v>0.045</v>
      </c>
      <c r="AO149" s="32">
        <f>IFERROR(AO160/AN95,"")</f>
        <v/>
      </c>
      <c r="AP149" s="32">
        <f>IFERROR(AP160/AO95,"")</f>
        <v/>
      </c>
      <c r="AQ149" s="32">
        <f>IFERROR(AQ160/AP95,"")</f>
        <v/>
      </c>
      <c r="AR149" s="32">
        <f>IFERROR(AR160/AQ95,"")</f>
        <v/>
      </c>
      <c r="AS149" s="32">
        <f>IFERROR(AS160/AR95,"")</f>
        <v/>
      </c>
      <c r="AT149" s="32">
        <f>IFERROR(AT160/AS95,"")</f>
        <v/>
      </c>
      <c r="AU149" s="32">
        <f>IFERROR(AU160/AT95,"")</f>
        <v/>
      </c>
      <c r="AV149" s="33" t="n">
        <v>0.17</v>
      </c>
      <c r="AW149" s="33" t="n">
        <v>0.17</v>
      </c>
    </row>
    <row r="150">
      <c r="C150" s="10" t="inlineStr">
        <is>
          <t>Gross Capex % of Revenue</t>
        </is>
      </c>
      <c r="G150" s="32">
        <f>IFERROR(-G178/G10,"")</f>
        <v/>
      </c>
      <c r="H150" s="32">
        <f>IFERROR(-H178/H10,"")</f>
        <v/>
      </c>
      <c r="I150" s="32">
        <f>IFERROR(-I178/I10,"")</f>
        <v/>
      </c>
      <c r="J150" s="32">
        <f>IFERROR(-J178/J10,"")</f>
        <v/>
      </c>
      <c r="K150" s="32">
        <f>IFERROR(-K178/K10,"")</f>
        <v/>
      </c>
      <c r="L150" s="32">
        <f>IFERROR(-L178/L10,"")</f>
        <v/>
      </c>
      <c r="M150" s="32">
        <f>IFERROR(-M178/M10,"")</f>
        <v/>
      </c>
      <c r="N150" s="32">
        <f>IFERROR(-N178/N10,"")</f>
        <v/>
      </c>
      <c r="O150" s="32">
        <f>IFERROR(-O178/O10,"")</f>
        <v/>
      </c>
      <c r="P150" s="32">
        <f>IFERROR(-P178/P10,"")</f>
        <v/>
      </c>
      <c r="Q150" s="32">
        <f>IFERROR(-Q178/Q10,"")</f>
        <v/>
      </c>
      <c r="R150" s="32">
        <f>IFERROR(-R178/R10,"")</f>
        <v/>
      </c>
      <c r="S150" s="32">
        <f>IFERROR(-S178/S10,"")</f>
        <v/>
      </c>
      <c r="T150" s="32">
        <f>IFERROR(-T178/T10,"")</f>
        <v/>
      </c>
      <c r="U150" s="32">
        <f>IFERROR(-U178/U10,"")</f>
        <v/>
      </c>
      <c r="V150" s="32">
        <f>IFERROR(-V178/V10,"")</f>
        <v/>
      </c>
      <c r="W150" s="32">
        <f>IFERROR(-W178/W10,"")</f>
        <v/>
      </c>
      <c r="X150" s="32">
        <f>IFERROR(-X178/X10,"")</f>
        <v/>
      </c>
      <c r="Y150" s="32">
        <f>IFERROR(-Y178/Y10,"")</f>
        <v/>
      </c>
      <c r="Z150" s="32">
        <f>IFERROR(-Z178/Z10,"")</f>
        <v/>
      </c>
      <c r="AA150" s="32">
        <f>IFERROR(-AA178/AA10,"")</f>
        <v/>
      </c>
      <c r="AB150" s="32">
        <f>IFERROR(-AB178/AB10,"")</f>
        <v/>
      </c>
      <c r="AC150" s="32">
        <f>IFERROR(-AC178/AC10,"")</f>
        <v/>
      </c>
      <c r="AD150" s="33" t="n">
        <v>0.17</v>
      </c>
      <c r="AE150" s="33" t="n">
        <v>0.18</v>
      </c>
      <c r="AF150" s="33" t="n">
        <v>0.19</v>
      </c>
      <c r="AG150" s="33" t="n">
        <v>0.2</v>
      </c>
      <c r="AH150" s="33" t="n">
        <v>0.21</v>
      </c>
      <c r="AI150" s="33" t="n">
        <v>0.24</v>
      </c>
      <c r="AJ150" s="33" t="n">
        <v>0.25</v>
      </c>
      <c r="AK150" s="33" t="n">
        <v>0.26</v>
      </c>
      <c r="AL150" s="33" t="n">
        <v>0.26</v>
      </c>
      <c r="AN150" s="32">
        <f>IFERROR(-AN178/AN10,"")</f>
        <v/>
      </c>
      <c r="AO150" s="32">
        <f>IFERROR(-AO178/AO10,"")</f>
        <v/>
      </c>
      <c r="AP150" s="32">
        <f>IFERROR(-AP178/AP10,"")</f>
        <v/>
      </c>
      <c r="AQ150" s="32">
        <f>IFERROR(-AQ178/AQ10,"")</f>
        <v/>
      </c>
      <c r="AR150" s="32">
        <f>IFERROR(-AR178/AR10,"")</f>
        <v/>
      </c>
      <c r="AS150" s="32">
        <f>IFERROR(-AS178/AS10,"")</f>
        <v/>
      </c>
      <c r="AT150" s="32">
        <f>IFERROR(-AT178/AT10,"")</f>
        <v/>
      </c>
      <c r="AU150" s="32">
        <f>IFERROR(-AU178/AU10,"")</f>
        <v/>
      </c>
      <c r="AV150" s="33" t="n">
        <v>0.3</v>
      </c>
      <c r="AW150" s="33" t="n">
        <v>0.27</v>
      </c>
    </row>
    <row r="151">
      <c r="C151" s="10" t="inlineStr">
        <is>
          <t>Gov Incentive Proceeds % of Gross Capex</t>
        </is>
      </c>
      <c r="G151" s="32">
        <f>IFERROR(-G183/G178,"")</f>
        <v/>
      </c>
      <c r="H151" s="32">
        <f>IFERROR(-H183/H178,"")</f>
        <v/>
      </c>
      <c r="I151" s="32">
        <f>IFERROR(-I183/I178,"")</f>
        <v/>
      </c>
      <c r="J151" s="32">
        <f>IFERROR(-J183/J178,"")</f>
        <v/>
      </c>
      <c r="K151" s="32">
        <f>IFERROR(-K183/K178,"")</f>
        <v/>
      </c>
      <c r="L151" s="32">
        <f>IFERROR(-L183/L178,"")</f>
        <v/>
      </c>
      <c r="M151" s="32">
        <f>IFERROR(-M183/M178,"")</f>
        <v/>
      </c>
      <c r="N151" s="32">
        <f>IFERROR(-N183/N178,"")</f>
        <v/>
      </c>
      <c r="O151" s="32">
        <f>IFERROR(-O183/O178,"")</f>
        <v/>
      </c>
      <c r="P151" s="32">
        <f>IFERROR(-P183/P178,"")</f>
        <v/>
      </c>
      <c r="Q151" s="32">
        <f>IFERROR(-Q183/Q178,"")</f>
        <v/>
      </c>
      <c r="R151" s="32">
        <f>IFERROR(-R183/R178,"")</f>
        <v/>
      </c>
      <c r="S151" s="32">
        <f>IFERROR(-S183/S178,"")</f>
        <v/>
      </c>
      <c r="T151" s="32">
        <f>IFERROR(-T183/T178,"")</f>
        <v/>
      </c>
      <c r="U151" s="32">
        <f>IFERROR(-U183/U178,"")</f>
        <v/>
      </c>
      <c r="V151" s="32">
        <f>IFERROR(-V183/V178,"")</f>
        <v/>
      </c>
      <c r="W151" s="32">
        <f>IFERROR(-W183/W178,"")</f>
        <v/>
      </c>
      <c r="X151" s="32">
        <f>IFERROR(-X183/X178,"")</f>
        <v/>
      </c>
      <c r="Y151" s="32">
        <f>IFERROR(-Y183/Y178,"")</f>
        <v/>
      </c>
      <c r="Z151" s="32">
        <f>IFERROR(-Z183/Z178,"")</f>
        <v/>
      </c>
      <c r="AA151" s="32">
        <f>IFERROR(-AA183/AA178,"")</f>
        <v/>
      </c>
      <c r="AB151" s="32">
        <f>IFERROR(-AB183/AB178,"")</f>
        <v/>
      </c>
      <c r="AC151" s="32">
        <f>IFERROR(-AC183/AC178,"")</f>
        <v/>
      </c>
      <c r="AD151" s="33" t="n">
        <v>0.12</v>
      </c>
      <c r="AE151" s="33" t="n">
        <v>0.12</v>
      </c>
      <c r="AF151" s="33" t="n">
        <v>0.12</v>
      </c>
      <c r="AG151" s="33" t="n">
        <v>0.12</v>
      </c>
      <c r="AH151" s="33" t="n">
        <v>0.12</v>
      </c>
      <c r="AI151" s="33" t="n">
        <v>0.12</v>
      </c>
      <c r="AJ151" s="33" t="n">
        <v>0.12</v>
      </c>
      <c r="AK151" s="33" t="n">
        <v>0.12</v>
      </c>
      <c r="AL151" s="33" t="n">
        <v>0.12</v>
      </c>
      <c r="AN151" s="32">
        <f>IFERROR(-AN183/AN178,"")</f>
        <v/>
      </c>
      <c r="AO151" s="32">
        <f>IFERROR(-AO183/AO178,"")</f>
        <v/>
      </c>
      <c r="AP151" s="32">
        <f>IFERROR(-AP183/AP178,"")</f>
        <v/>
      </c>
      <c r="AQ151" s="32">
        <f>IFERROR(-AQ183/AQ178,"")</f>
        <v/>
      </c>
      <c r="AR151" s="32">
        <f>IFERROR(-AR183/AR178,"")</f>
        <v/>
      </c>
      <c r="AS151" s="32">
        <f>IFERROR(-AS183/AS178,"")</f>
        <v/>
      </c>
      <c r="AT151" s="32">
        <f>IFERROR(-AT183/AT178,"")</f>
        <v/>
      </c>
      <c r="AU151" s="32">
        <f>IFERROR(-AU183/AU178,"")</f>
        <v/>
      </c>
      <c r="AV151" s="33" t="n">
        <v>0.12</v>
      </c>
      <c r="AW151" s="33" t="n">
        <v>0.12</v>
      </c>
    </row>
    <row r="152">
      <c r="C152" s="10" t="inlineStr">
        <is>
          <t>SBC % of Revenue</t>
        </is>
      </c>
      <c r="G152" s="32">
        <f>IFERROR(G163/G10,"")</f>
        <v/>
      </c>
      <c r="H152" s="32">
        <f>IFERROR(H163/H10,"")</f>
        <v/>
      </c>
      <c r="I152" s="32">
        <f>IFERROR(I163/I10,"")</f>
        <v/>
      </c>
      <c r="J152" s="32">
        <f>IFERROR(J163/J10,"")</f>
        <v/>
      </c>
      <c r="K152" s="32">
        <f>IFERROR(K163/K10,"")</f>
        <v/>
      </c>
      <c r="L152" s="32">
        <f>IFERROR(L163/L10,"")</f>
        <v/>
      </c>
      <c r="M152" s="32">
        <f>IFERROR(M163/M10,"")</f>
        <v/>
      </c>
      <c r="N152" s="32">
        <f>IFERROR(N163/N10,"")</f>
        <v/>
      </c>
      <c r="O152" s="32">
        <f>IFERROR(O163/O10,"")</f>
        <v/>
      </c>
      <c r="P152" s="32">
        <f>IFERROR(P163/P10,"")</f>
        <v/>
      </c>
      <c r="Q152" s="32">
        <f>IFERROR(Q163/Q10,"")</f>
        <v/>
      </c>
      <c r="R152" s="32">
        <f>IFERROR(R163/R10,"")</f>
        <v/>
      </c>
      <c r="S152" s="32">
        <f>IFERROR(S163/S10,"")</f>
        <v/>
      </c>
      <c r="T152" s="32">
        <f>IFERROR(T163/T10,"")</f>
        <v/>
      </c>
      <c r="U152" s="32">
        <f>IFERROR(U163/U10,"")</f>
        <v/>
      </c>
      <c r="V152" s="32">
        <f>IFERROR(V163/V10,"")</f>
        <v/>
      </c>
      <c r="W152" s="32">
        <f>IFERROR(W163/W10,"")</f>
        <v/>
      </c>
      <c r="X152" s="32">
        <f>IFERROR(X163/X10,"")</f>
        <v/>
      </c>
      <c r="Y152" s="32">
        <f>IFERROR(Y163/Y10,"")</f>
        <v/>
      </c>
      <c r="Z152" s="32">
        <f>IFERROR(Z163/Z10,"")</f>
        <v/>
      </c>
      <c r="AA152" s="32">
        <f>IFERROR(AA163/AA10,"")</f>
        <v/>
      </c>
      <c r="AB152" s="32">
        <f>IFERROR(AB163/AB10,"")</f>
        <v/>
      </c>
      <c r="AC152" s="32">
        <f>IFERROR(AC163/AC10,"")</f>
        <v/>
      </c>
      <c r="AD152" s="33" t="n">
        <v>0.0073</v>
      </c>
      <c r="AE152" s="33" t="n">
        <v>0.008</v>
      </c>
      <c r="AF152" s="33" t="n">
        <v>0.008</v>
      </c>
      <c r="AG152" s="33" t="n">
        <v>0.008</v>
      </c>
      <c r="AH152" s="33" t="n">
        <v>0.008999999999999999</v>
      </c>
      <c r="AI152" s="33" t="n">
        <v>0.011</v>
      </c>
      <c r="AJ152" s="33" t="n">
        <v>0.012</v>
      </c>
      <c r="AK152" s="33" t="n">
        <v>0.012</v>
      </c>
      <c r="AL152" s="33" t="n">
        <v>0.013</v>
      </c>
      <c r="AN152" s="32">
        <f>IFERROR(AN163/AN10,"")</f>
        <v/>
      </c>
      <c r="AO152" s="32">
        <f>IFERROR(AO163/AO10,"")</f>
        <v/>
      </c>
      <c r="AP152" s="32">
        <f>IFERROR(AP163/AP10,"")</f>
        <v/>
      </c>
      <c r="AQ152" s="32">
        <f>IFERROR(AQ163/AQ10,"")</f>
        <v/>
      </c>
      <c r="AR152" s="32">
        <f>IFERROR(AR163/AR10,"")</f>
        <v/>
      </c>
      <c r="AS152" s="32">
        <f>IFERROR(AS163/AS10,"")</f>
        <v/>
      </c>
      <c r="AT152" s="32">
        <f>IFERROR(AT163/AT10,"")</f>
        <v/>
      </c>
      <c r="AU152" s="32">
        <f>IFERROR(AU163/AU10,"")</f>
        <v/>
      </c>
      <c r="AV152" s="33" t="n">
        <v>0.015</v>
      </c>
      <c r="AW152" s="33" t="n">
        <v>0.015</v>
      </c>
    </row>
    <row r="153">
      <c r="C153" s="10" t="inlineStr">
        <is>
          <t>RSU Withholdings % of Revenue</t>
        </is>
      </c>
      <c r="G153" s="32">
        <f>IFERROR(-G193/G10,"")</f>
        <v/>
      </c>
      <c r="H153" s="32">
        <f>IFERROR(-H193/H10,"")</f>
        <v/>
      </c>
      <c r="I153" s="32">
        <f>IFERROR(-I193/I10,"")</f>
        <v/>
      </c>
      <c r="J153" s="32">
        <f>IFERROR(-J193/J10,"")</f>
        <v/>
      </c>
      <c r="K153" s="32">
        <f>IFERROR(-K193/K10,"")</f>
        <v/>
      </c>
      <c r="L153" s="32">
        <f>IFERROR(-L193/L10,"")</f>
        <v/>
      </c>
      <c r="M153" s="32">
        <f>IFERROR(-M193/M10,"")</f>
        <v/>
      </c>
      <c r="N153" s="32">
        <f>IFERROR(-N193/N10,"")</f>
        <v/>
      </c>
      <c r="O153" s="32">
        <f>IFERROR(-O193/O10,"")</f>
        <v/>
      </c>
      <c r="P153" s="32">
        <f>IFERROR(-P193/P10,"")</f>
        <v/>
      </c>
      <c r="Q153" s="32">
        <f>IFERROR(-Q193/Q10,"")</f>
        <v/>
      </c>
      <c r="R153" s="32">
        <f>IFERROR(-R193/R10,"")</f>
        <v/>
      </c>
      <c r="S153" s="32">
        <f>IFERROR(-S193/S10,"")</f>
        <v/>
      </c>
      <c r="T153" s="32">
        <f>IFERROR(-T193/T10,"")</f>
        <v/>
      </c>
      <c r="U153" s="32">
        <f>IFERROR(-U193/U10,"")</f>
        <v/>
      </c>
      <c r="V153" s="32">
        <f>IFERROR(-V193/V10,"")</f>
        <v/>
      </c>
      <c r="W153" s="32">
        <f>IFERROR(-W193/W10,"")</f>
        <v/>
      </c>
      <c r="X153" s="32">
        <f>IFERROR(-X193/X10,"")</f>
        <v/>
      </c>
      <c r="Y153" s="32">
        <f>IFERROR(-Y193/Y10,"")</f>
        <v/>
      </c>
      <c r="Z153" s="32">
        <f>IFERROR(-Z193/Z10,"")</f>
        <v/>
      </c>
      <c r="AA153" s="32">
        <f>IFERROR(-AA193/AA10,"")</f>
        <v/>
      </c>
      <c r="AB153" s="32">
        <f>IFERROR(-AB193/AB10,"")</f>
        <v/>
      </c>
      <c r="AC153" s="32">
        <f>IFERROR(-AC193/AC10,"")</f>
        <v/>
      </c>
      <c r="AD153" s="33" t="n">
        <v>0.005</v>
      </c>
      <c r="AE153" s="33" t="n">
        <v>0.005</v>
      </c>
      <c r="AF153" s="33" t="n">
        <v>0.005</v>
      </c>
      <c r="AG153" s="33" t="n">
        <v>0.005</v>
      </c>
      <c r="AH153" s="33" t="n">
        <v>0.005</v>
      </c>
      <c r="AI153" s="33" t="n">
        <v>0.005</v>
      </c>
      <c r="AJ153" s="33" t="n">
        <v>0.005</v>
      </c>
      <c r="AK153" s="33" t="n">
        <v>0.005</v>
      </c>
      <c r="AL153" s="33" t="n">
        <v>0.005</v>
      </c>
      <c r="AN153" s="32">
        <f>IFERROR(-AN193/AN10,"")</f>
        <v/>
      </c>
      <c r="AO153" s="32">
        <f>IFERROR(-AO193/AO10,"")</f>
        <v/>
      </c>
      <c r="AP153" s="32">
        <f>IFERROR(-AP193/AP10,"")</f>
        <v/>
      </c>
      <c r="AQ153" s="32">
        <f>IFERROR(-AQ193/AQ10,"")</f>
        <v/>
      </c>
      <c r="AR153" s="32">
        <f>IFERROR(-AR193/AR10,"")</f>
        <v/>
      </c>
      <c r="AS153" s="32">
        <f>IFERROR(-AS193/AS10,"")</f>
        <v/>
      </c>
      <c r="AT153" s="32">
        <f>IFERROR(-AT193/AT10,"")</f>
        <v/>
      </c>
      <c r="AU153" s="32">
        <f>IFERROR(-AU193/AU10,"")</f>
        <v/>
      </c>
      <c r="AV153" s="33" t="n">
        <v>0.005</v>
      </c>
      <c r="AW153" s="33" t="n">
        <v>0.005</v>
      </c>
    </row>
    <row r="154">
      <c r="C154" s="10" t="inlineStr">
        <is>
          <t>Buybacks % of FCF (100% excess-cash return from 12/9/26)</t>
        </is>
      </c>
      <c r="G154" s="32">
        <f>IFERROR(-G192/(G175+G178),"")</f>
        <v/>
      </c>
      <c r="H154" s="32">
        <f>IFERROR(-H192/(H175+H178),"")</f>
        <v/>
      </c>
      <c r="I154" s="32">
        <f>IFERROR(-I192/(I175+I178),"")</f>
        <v/>
      </c>
      <c r="J154" s="32">
        <f>IFERROR(-J192/(J175+J178),"")</f>
        <v/>
      </c>
      <c r="K154" s="32">
        <f>IFERROR(-K192/(K175+K178),"")</f>
        <v/>
      </c>
      <c r="L154" s="32">
        <f>IFERROR(-L192/(L175+L178),"")</f>
        <v/>
      </c>
      <c r="M154" s="32">
        <f>IFERROR(-M192/(M175+M178),"")</f>
        <v/>
      </c>
      <c r="N154" s="32">
        <f>IFERROR(-N192/(N175+N178),"")</f>
        <v/>
      </c>
      <c r="O154" s="32">
        <f>IFERROR(-O192/(O175+O178),"")</f>
        <v/>
      </c>
      <c r="P154" s="32">
        <f>IFERROR(-P192/(P175+P178),"")</f>
        <v/>
      </c>
      <c r="Q154" s="32">
        <f>IFERROR(-Q192/(Q175+Q178),"")</f>
        <v/>
      </c>
      <c r="R154" s="32">
        <f>IFERROR(-R192/(R175+R178),"")</f>
        <v/>
      </c>
      <c r="S154" s="32">
        <f>IFERROR(-S192/(S175+S178),"")</f>
        <v/>
      </c>
      <c r="T154" s="32">
        <f>IFERROR(-T192/(T175+T178),"")</f>
        <v/>
      </c>
      <c r="U154" s="32">
        <f>IFERROR(-U192/(U175+U178),"")</f>
        <v/>
      </c>
      <c r="V154" s="32">
        <f>IFERROR(-V192/(V175+V178),"")</f>
        <v/>
      </c>
      <c r="W154" s="32">
        <f>IFERROR(-W192/(W175+W178),"")</f>
        <v/>
      </c>
      <c r="X154" s="32">
        <f>IFERROR(-X192/(X175+X178),"")</f>
        <v/>
      </c>
      <c r="Y154" s="32">
        <f>IFERROR(-Y192/(Y175+Y178),"")</f>
        <v/>
      </c>
      <c r="Z154" s="32">
        <f>IFERROR(-Z192/(Z175+Z178),"")</f>
        <v/>
      </c>
      <c r="AA154" s="32">
        <f>IFERROR(-AA192/(AA175+AA178),"")</f>
        <v/>
      </c>
      <c r="AB154" s="32">
        <f>IFERROR(-AB192/(AB175+AB178),"")</f>
        <v/>
      </c>
      <c r="AC154" s="32">
        <f>IFERROR(-AC192/(AC175+AC178),"")</f>
        <v/>
      </c>
      <c r="AD154" s="33" t="n">
        <v>0.02</v>
      </c>
      <c r="AE154" s="33" t="n">
        <v>0.02</v>
      </c>
      <c r="AF154" s="33" t="n">
        <v>0.6</v>
      </c>
      <c r="AG154" s="33" t="n">
        <v>0.7</v>
      </c>
      <c r="AH154" s="33" t="n">
        <v>0.8</v>
      </c>
      <c r="AI154" s="33" t="n">
        <v>0.85</v>
      </c>
      <c r="AJ154" s="33" t="n">
        <v>0.85</v>
      </c>
      <c r="AK154" s="33" t="n">
        <v>0.85</v>
      </c>
      <c r="AL154" s="33" t="n">
        <v>0.85</v>
      </c>
      <c r="AN154" s="32">
        <f>IFERROR(-AN192/(AN175+AN178),"")</f>
        <v/>
      </c>
      <c r="AO154" s="32">
        <f>IFERROR(-AO192/(AO175+AO178),"")</f>
        <v/>
      </c>
      <c r="AP154" s="32">
        <f>IFERROR(-AP192/(AP175+AP178),"")</f>
        <v/>
      </c>
      <c r="AQ154" s="32">
        <f>IFERROR(-AQ192/(AQ175+AQ178),"")</f>
        <v/>
      </c>
      <c r="AR154" s="32">
        <f>IFERROR(-AR192/(AR175+AR178),"")</f>
        <v/>
      </c>
      <c r="AS154" s="32">
        <f>IFERROR(-AS192/(AS175+AS178),"")</f>
        <v/>
      </c>
      <c r="AT154" s="32">
        <f>IFERROR(-AT192/(AT175+AT178),"")</f>
        <v/>
      </c>
      <c r="AU154" s="32">
        <f>IFERROR(-AU192/(AU175+AU178),"")</f>
        <v/>
      </c>
      <c r="AV154" s="33" t="n">
        <v>0.85</v>
      </c>
      <c r="AW154" s="33" t="n">
        <v>0.85</v>
      </c>
    </row>
    <row r="155"/>
    <row r="156"/>
    <row r="157">
      <c r="B157" s="20" t="inlineStr">
        <is>
          <t>Cash Flow Statement</t>
        </is>
      </c>
      <c r="C157" s="20" t="n"/>
      <c r="D157" s="20" t="n"/>
      <c r="E157" s="20" t="n"/>
      <c r="F157" s="20" t="n"/>
      <c r="G157" s="20" t="n"/>
      <c r="H157" s="20" t="n"/>
      <c r="I157" s="20" t="n"/>
      <c r="J157" s="20" t="n"/>
      <c r="K157" s="20" t="n"/>
      <c r="L157" s="20" t="n"/>
      <c r="M157" s="20" t="n"/>
      <c r="N157" s="20" t="n"/>
      <c r="O157" s="20" t="n"/>
      <c r="P157" s="20" t="n"/>
      <c r="Q157" s="20" t="n"/>
      <c r="R157" s="20" t="n"/>
      <c r="S157" s="20" t="n"/>
      <c r="T157" s="20" t="n"/>
      <c r="U157" s="20" t="n"/>
      <c r="V157" s="20" t="n"/>
      <c r="W157" s="20" t="n"/>
      <c r="X157" s="20" t="n"/>
      <c r="Y157" s="20" t="n"/>
      <c r="Z157" s="20" t="n"/>
      <c r="AA157" s="20" t="n"/>
      <c r="AB157" s="20" t="n"/>
      <c r="AC157" s="20" t="n"/>
      <c r="AD157" s="20" t="n"/>
      <c r="AE157" s="20" t="n"/>
      <c r="AF157" s="20" t="n"/>
      <c r="AG157" s="20" t="n"/>
      <c r="AH157" s="20" t="n"/>
      <c r="AI157" s="20" t="n"/>
      <c r="AJ157" s="20" t="n"/>
      <c r="AK157" s="20" t="n"/>
      <c r="AL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</row>
    <row r="158"/>
    <row r="159">
      <c r="C159" s="10" t="inlineStr">
        <is>
          <t>Net Income (Loss)</t>
        </is>
      </c>
      <c r="G159" s="19">
        <f>G33</f>
        <v/>
      </c>
      <c r="H159" s="19">
        <f>H33</f>
        <v/>
      </c>
      <c r="I159" s="19">
        <f>I33</f>
        <v/>
      </c>
      <c r="J159" s="19">
        <f>J33</f>
        <v/>
      </c>
      <c r="K159" s="19">
        <f>K33</f>
        <v/>
      </c>
      <c r="L159" s="19">
        <f>L33</f>
        <v/>
      </c>
      <c r="M159" s="19">
        <f>M33</f>
        <v/>
      </c>
      <c r="N159" s="19">
        <f>N33</f>
        <v/>
      </c>
      <c r="O159" s="19">
        <f>O33</f>
        <v/>
      </c>
      <c r="P159" s="19">
        <f>P33</f>
        <v/>
      </c>
      <c r="Q159" s="19">
        <f>Q33</f>
        <v/>
      </c>
      <c r="R159" s="19">
        <f>R33</f>
        <v/>
      </c>
      <c r="S159" s="19">
        <f>S33</f>
        <v/>
      </c>
      <c r="T159" s="19">
        <f>T33</f>
        <v/>
      </c>
      <c r="U159" s="19">
        <f>U33</f>
        <v/>
      </c>
      <c r="V159" s="19">
        <f>V33</f>
        <v/>
      </c>
      <c r="W159" s="19">
        <f>W33</f>
        <v/>
      </c>
      <c r="X159" s="19">
        <f>X33</f>
        <v/>
      </c>
      <c r="Y159" s="19">
        <f>Y33</f>
        <v/>
      </c>
      <c r="Z159" s="19">
        <f>Z33</f>
        <v/>
      </c>
      <c r="AA159" s="19">
        <f>AA33</f>
        <v/>
      </c>
      <c r="AB159" s="19">
        <f>AB33</f>
        <v/>
      </c>
      <c r="AC159" s="19">
        <f>AC33</f>
        <v/>
      </c>
      <c r="AD159" s="19">
        <f>AD33</f>
        <v/>
      </c>
      <c r="AE159" s="19">
        <f>AE33</f>
        <v/>
      </c>
      <c r="AF159" s="19">
        <f>AF33</f>
        <v/>
      </c>
      <c r="AG159" s="19">
        <f>AG33</f>
        <v/>
      </c>
      <c r="AH159" s="19">
        <f>AH33</f>
        <v/>
      </c>
      <c r="AI159" s="19">
        <f>AI33</f>
        <v/>
      </c>
      <c r="AJ159" s="19">
        <f>AJ33</f>
        <v/>
      </c>
      <c r="AK159" s="19">
        <f>AK33</f>
        <v/>
      </c>
      <c r="AL159" s="19">
        <f>AL33</f>
        <v/>
      </c>
      <c r="AN159" s="19">
        <f>AN33</f>
        <v/>
      </c>
      <c r="AO159" s="19">
        <f>AO33</f>
        <v/>
      </c>
      <c r="AP159" s="19">
        <f>AP33</f>
        <v/>
      </c>
      <c r="AQ159" s="19">
        <f>AQ33</f>
        <v/>
      </c>
      <c r="AR159" s="19">
        <f>AR33</f>
        <v/>
      </c>
      <c r="AS159" s="27">
        <f>AA159+AB159+AC159+AD159</f>
        <v/>
      </c>
      <c r="AT159" s="27">
        <f>AE159+AF159+AG159+AH159</f>
        <v/>
      </c>
      <c r="AU159" s="27">
        <f>AI159+AJ159+AK159+AL159</f>
        <v/>
      </c>
      <c r="AV159" s="19">
        <f>AV33</f>
        <v/>
      </c>
      <c r="AW159" s="19">
        <f>AW33</f>
        <v/>
      </c>
    </row>
    <row r="160">
      <c r="C160" s="10" t="inlineStr">
        <is>
          <t>Depreciation and Amortization of Intangibles</t>
        </is>
      </c>
      <c r="G160" s="14" t="n">
        <v>1487</v>
      </c>
      <c r="H160" s="14" t="n">
        <v>1549</v>
      </c>
      <c r="I160" s="14" t="n">
        <v>1557</v>
      </c>
      <c r="J160" s="14" t="n">
        <v>1621</v>
      </c>
      <c r="K160" s="14" t="n">
        <v>1671</v>
      </c>
      <c r="L160" s="14" t="n">
        <v>1742</v>
      </c>
      <c r="M160" s="14" t="n">
        <v>1821</v>
      </c>
      <c r="N160" s="14" t="n">
        <v>1882</v>
      </c>
      <c r="O160" s="14" t="n">
        <v>1921</v>
      </c>
      <c r="P160" s="14" t="n">
        <v>1942</v>
      </c>
      <c r="Q160" s="14" t="n">
        <v>1956</v>
      </c>
      <c r="R160" s="14" t="n">
        <v>1937</v>
      </c>
      <c r="S160" s="14" t="n">
        <v>1915</v>
      </c>
      <c r="T160" s="14" t="n">
        <v>1924</v>
      </c>
      <c r="U160" s="14" t="n">
        <v>1955</v>
      </c>
      <c r="V160" s="14" t="n">
        <v>1986</v>
      </c>
      <c r="W160" s="14" t="n">
        <v>2030</v>
      </c>
      <c r="X160" s="14" t="n">
        <v>2079</v>
      </c>
      <c r="Y160" s="14" t="n">
        <v>2094</v>
      </c>
      <c r="Z160" s="14" t="n">
        <v>2149</v>
      </c>
      <c r="AA160" s="14" t="n">
        <v>2212</v>
      </c>
      <c r="AB160" s="14" t="n">
        <v>2286</v>
      </c>
      <c r="AC160" s="14" t="n">
        <v>2364</v>
      </c>
      <c r="AD160" s="28">
        <f>AC95*AD149</f>
        <v/>
      </c>
      <c r="AE160" s="28">
        <f>AD95*AE149</f>
        <v/>
      </c>
      <c r="AF160" s="28">
        <f>AE95*AF149</f>
        <v/>
      </c>
      <c r="AG160" s="28">
        <f>AF95*AG149</f>
        <v/>
      </c>
      <c r="AH160" s="28">
        <f>AG95*AH149</f>
        <v/>
      </c>
      <c r="AI160" s="28">
        <f>AH95*AI149</f>
        <v/>
      </c>
      <c r="AJ160" s="28">
        <f>AI95*AJ149</f>
        <v/>
      </c>
      <c r="AK160" s="28">
        <f>AJ95*AK149</f>
        <v/>
      </c>
      <c r="AL160" s="28">
        <f>AK95*AL149</f>
        <v/>
      </c>
      <c r="AN160" s="14" t="n">
        <v>6214</v>
      </c>
      <c r="AO160" s="14" t="n">
        <v>7116</v>
      </c>
      <c r="AP160" s="14" t="n">
        <v>7756</v>
      </c>
      <c r="AQ160" s="14" t="n">
        <v>7780</v>
      </c>
      <c r="AR160" s="14" t="n">
        <v>8352</v>
      </c>
      <c r="AS160" s="28">
        <f>AA160+AB160+AC160+AD160</f>
        <v/>
      </c>
      <c r="AT160" s="28">
        <f>AE160+AF160+AG160+AH160</f>
        <v/>
      </c>
      <c r="AU160" s="28">
        <f>AI160+AJ160+AK160+AL160</f>
        <v/>
      </c>
      <c r="AV160" s="28">
        <f>AU95*AV149</f>
        <v/>
      </c>
      <c r="AW160" s="28">
        <f>AV95*AW149</f>
        <v/>
      </c>
    </row>
    <row r="161">
      <c r="C161" s="10" t="inlineStr">
        <is>
          <t>Amortization of Debt Discount and Other Costs</t>
        </is>
      </c>
      <c r="G161" s="14" t="n">
        <v>7</v>
      </c>
      <c r="H161" s="14" t="n">
        <v>8</v>
      </c>
      <c r="I161" s="14" t="n">
        <v>7</v>
      </c>
      <c r="J161" s="14" t="n">
        <v>8</v>
      </c>
      <c r="AD161" s="30" t="n">
        <v>0</v>
      </c>
      <c r="AE161" s="30" t="n">
        <v>0</v>
      </c>
      <c r="AF161" s="30" t="n">
        <v>0</v>
      </c>
      <c r="AG161" s="30" t="n">
        <v>0</v>
      </c>
      <c r="AH161" s="30" t="n">
        <v>0</v>
      </c>
      <c r="AI161" s="30" t="n">
        <v>0</v>
      </c>
      <c r="AJ161" s="30" t="n">
        <v>0</v>
      </c>
      <c r="AK161" s="30" t="n">
        <v>0</v>
      </c>
      <c r="AL161" s="30" t="n">
        <v>0</v>
      </c>
      <c r="AN161" s="14" t="n">
        <v>30</v>
      </c>
      <c r="AS161" s="28">
        <f>AA161+AB161+AC161+AD161</f>
        <v/>
      </c>
      <c r="AT161" s="28">
        <f>AE161+AF161+AG161+AH161</f>
        <v/>
      </c>
      <c r="AU161" s="28">
        <f>AI161+AJ161+AK161+AL161</f>
        <v/>
      </c>
      <c r="AV161" s="30" t="n">
        <v>0</v>
      </c>
      <c r="AW161" s="30" t="n">
        <v>0</v>
      </c>
    </row>
    <row r="162">
      <c r="C162" s="10" t="inlineStr">
        <is>
          <t>Restructure and Asset Impairments (addback)</t>
        </is>
      </c>
      <c r="G162" s="14" t="n">
        <v>0</v>
      </c>
      <c r="H162" s="14" t="n">
        <v>0</v>
      </c>
      <c r="I162" s="14" t="n">
        <v>446</v>
      </c>
      <c r="J162" s="14" t="n">
        <v>8</v>
      </c>
      <c r="K162" s="14" t="n">
        <v>0</v>
      </c>
      <c r="L162" s="14" t="n">
        <v>0</v>
      </c>
      <c r="M162" s="14" t="n">
        <v>43</v>
      </c>
      <c r="N162" s="14" t="n">
        <v>1</v>
      </c>
      <c r="O162" s="14" t="n">
        <v>0</v>
      </c>
      <c r="P162" s="14" t="n">
        <v>0</v>
      </c>
      <c r="Q162" s="14" t="n">
        <v>0</v>
      </c>
      <c r="R162" s="14" t="n">
        <v>11</v>
      </c>
      <c r="AD162" s="30" t="n">
        <v>0</v>
      </c>
      <c r="AE162" s="30" t="n">
        <v>0</v>
      </c>
      <c r="AF162" s="30" t="n">
        <v>0</v>
      </c>
      <c r="AG162" s="30" t="n">
        <v>0</v>
      </c>
      <c r="AH162" s="30" t="n">
        <v>0</v>
      </c>
      <c r="AI162" s="30" t="n">
        <v>0</v>
      </c>
      <c r="AJ162" s="30" t="n">
        <v>0</v>
      </c>
      <c r="AK162" s="30" t="n">
        <v>0</v>
      </c>
      <c r="AL162" s="30" t="n">
        <v>0</v>
      </c>
      <c r="AN162" s="14" t="n">
        <v>454</v>
      </c>
      <c r="AO162" s="14" t="n">
        <v>44</v>
      </c>
      <c r="AP162" s="14" t="n">
        <v>11</v>
      </c>
      <c r="AS162" s="28">
        <f>AA162+AB162+AC162+AD162</f>
        <v/>
      </c>
      <c r="AT162" s="28">
        <f>AE162+AF162+AG162+AH162</f>
        <v/>
      </c>
      <c r="AU162" s="28">
        <f>AI162+AJ162+AK162+AL162</f>
        <v/>
      </c>
      <c r="AV162" s="30" t="n">
        <v>0</v>
      </c>
      <c r="AW162" s="30" t="n">
        <v>0</v>
      </c>
    </row>
    <row r="163">
      <c r="C163" s="10" t="inlineStr">
        <is>
          <t>Stock-based Compensation</t>
        </is>
      </c>
      <c r="G163" s="14" t="n">
        <v>92</v>
      </c>
      <c r="H163" s="14" t="n">
        <v>97</v>
      </c>
      <c r="I163" s="14" t="n">
        <v>96</v>
      </c>
      <c r="J163" s="14" t="n">
        <v>93</v>
      </c>
      <c r="K163" s="14" t="n">
        <v>118</v>
      </c>
      <c r="L163" s="14" t="n">
        <v>129</v>
      </c>
      <c r="M163" s="14" t="n">
        <v>131</v>
      </c>
      <c r="N163" s="14" t="n">
        <v>136</v>
      </c>
      <c r="O163" s="14" t="n">
        <v>146</v>
      </c>
      <c r="P163" s="14" t="n">
        <v>157</v>
      </c>
      <c r="Q163" s="14" t="n">
        <v>145</v>
      </c>
      <c r="R163" s="14" t="n">
        <v>148</v>
      </c>
      <c r="S163" s="14" t="n">
        <v>188</v>
      </c>
      <c r="T163" s="14" t="n">
        <v>213</v>
      </c>
      <c r="U163" s="14" t="n">
        <v>219</v>
      </c>
      <c r="V163" s="14" t="n">
        <v>213</v>
      </c>
      <c r="W163" s="14" t="n">
        <v>220</v>
      </c>
      <c r="X163" s="14" t="n">
        <v>249</v>
      </c>
      <c r="Y163" s="14" t="n">
        <v>253</v>
      </c>
      <c r="Z163" s="14" t="n">
        <v>250</v>
      </c>
      <c r="AA163" s="14" t="n">
        <v>290</v>
      </c>
      <c r="AB163" s="14" t="n">
        <v>309</v>
      </c>
      <c r="AC163" s="14" t="n">
        <v>355</v>
      </c>
      <c r="AD163" s="28">
        <f>AD10*AD152</f>
        <v/>
      </c>
      <c r="AE163" s="28">
        <f>AE10*AE152</f>
        <v/>
      </c>
      <c r="AF163" s="28">
        <f>AF10*AF152</f>
        <v/>
      </c>
      <c r="AG163" s="28">
        <f>AG10*AG152</f>
        <v/>
      </c>
      <c r="AH163" s="28">
        <f>AH10*AH152</f>
        <v/>
      </c>
      <c r="AI163" s="28">
        <f>AI10*AI152</f>
        <v/>
      </c>
      <c r="AJ163" s="28">
        <f>AJ10*AJ152</f>
        <v/>
      </c>
      <c r="AK163" s="28">
        <f>AK10*AK152</f>
        <v/>
      </c>
      <c r="AL163" s="28">
        <f>AL10*AL152</f>
        <v/>
      </c>
      <c r="AN163" s="14" t="n">
        <v>378</v>
      </c>
      <c r="AO163" s="14" t="n">
        <v>514</v>
      </c>
      <c r="AP163" s="14" t="n">
        <v>596</v>
      </c>
      <c r="AQ163" s="14" t="n">
        <v>833</v>
      </c>
      <c r="AR163" s="14" t="n">
        <v>972</v>
      </c>
      <c r="AS163" s="28">
        <f>AA163+AB163+AC163+AD163</f>
        <v/>
      </c>
      <c r="AT163" s="28">
        <f>AE163+AF163+AG163+AH163</f>
        <v/>
      </c>
      <c r="AU163" s="28">
        <f>AI163+AJ163+AK163+AL163</f>
        <v/>
      </c>
      <c r="AV163" s="28">
        <f>AV10*AV152</f>
        <v/>
      </c>
      <c r="AW163" s="28">
        <f>AW10*AW152</f>
        <v/>
      </c>
    </row>
    <row r="164">
      <c r="C164" s="10" t="inlineStr">
        <is>
          <t>Provision to Write Down Inventories to NRV</t>
        </is>
      </c>
      <c r="O164" s="11" t="n">
        <v>0</v>
      </c>
      <c r="P164" s="11" t="n">
        <v>1430</v>
      </c>
      <c r="Q164" s="11" t="n">
        <v>401</v>
      </c>
      <c r="R164" s="11" t="n">
        <v>0</v>
      </c>
      <c r="S164" s="11" t="n">
        <v>0</v>
      </c>
      <c r="T164" s="11" t="n">
        <v>0</v>
      </c>
      <c r="U164" s="11" t="n">
        <v>0</v>
      </c>
      <c r="V164" s="11" t="n">
        <v>0</v>
      </c>
      <c r="W164" s="11" t="n">
        <v>0</v>
      </c>
      <c r="X164" s="11" t="n">
        <v>0</v>
      </c>
      <c r="Y164" s="11" t="n">
        <v>0</v>
      </c>
      <c r="Z164" s="11" t="n">
        <v>0</v>
      </c>
      <c r="AD164" s="29" t="n">
        <v>0</v>
      </c>
      <c r="AE164" s="29" t="n">
        <v>0</v>
      </c>
      <c r="AF164" s="29" t="n">
        <v>0</v>
      </c>
      <c r="AG164" s="29" t="n">
        <v>0</v>
      </c>
      <c r="AH164" s="29" t="n">
        <v>0</v>
      </c>
      <c r="AI164" s="29" t="n">
        <v>0</v>
      </c>
      <c r="AJ164" s="29" t="n">
        <v>0</v>
      </c>
      <c r="AK164" s="29" t="n">
        <v>0</v>
      </c>
      <c r="AL164" s="29" t="n">
        <v>0</v>
      </c>
      <c r="AP164" s="11" t="n">
        <v>1831</v>
      </c>
      <c r="AQ164" s="11" t="n">
        <v>0</v>
      </c>
      <c r="AR164" s="11" t="n">
        <v>0</v>
      </c>
      <c r="AS164" s="27">
        <f>AA164+AB164+AC164+AD164</f>
        <v/>
      </c>
      <c r="AT164" s="27">
        <f>AE164+AF164+AG164+AH164</f>
        <v/>
      </c>
      <c r="AU164" s="27">
        <f>AI164+AJ164+AK164+AL164</f>
        <v/>
      </c>
      <c r="AV164" s="29" t="n">
        <v>0</v>
      </c>
      <c r="AW164" s="29" t="n">
        <v>0</v>
      </c>
    </row>
    <row r="165">
      <c r="C165" s="10" t="inlineStr">
        <is>
          <t>Goodwill Impairment</t>
        </is>
      </c>
      <c r="O165" s="11" t="n">
        <v>0</v>
      </c>
      <c r="P165" s="11" t="n">
        <v>0</v>
      </c>
      <c r="Q165" s="11" t="n">
        <v>0</v>
      </c>
      <c r="R165" s="11" t="n">
        <v>101</v>
      </c>
      <c r="S165" s="11" t="n">
        <v>0</v>
      </c>
      <c r="T165" s="11" t="n">
        <v>0</v>
      </c>
      <c r="U165" s="11" t="n">
        <v>0</v>
      </c>
      <c r="V165" s="11" t="n">
        <v>0</v>
      </c>
      <c r="W165" s="11" t="n">
        <v>0</v>
      </c>
      <c r="X165" s="11" t="n">
        <v>0</v>
      </c>
      <c r="Y165" s="11" t="n">
        <v>0</v>
      </c>
      <c r="Z165" s="11" t="n">
        <v>0</v>
      </c>
      <c r="AD165" s="29" t="n">
        <v>0</v>
      </c>
      <c r="AE165" s="29" t="n">
        <v>0</v>
      </c>
      <c r="AF165" s="29" t="n">
        <v>0</v>
      </c>
      <c r="AG165" s="29" t="n">
        <v>0</v>
      </c>
      <c r="AH165" s="29" t="n">
        <v>0</v>
      </c>
      <c r="AI165" s="29" t="n">
        <v>0</v>
      </c>
      <c r="AJ165" s="29" t="n">
        <v>0</v>
      </c>
      <c r="AK165" s="29" t="n">
        <v>0</v>
      </c>
      <c r="AL165" s="29" t="n">
        <v>0</v>
      </c>
      <c r="AP165" s="11" t="n">
        <v>101</v>
      </c>
      <c r="AQ165" s="11" t="n">
        <v>0</v>
      </c>
      <c r="AR165" s="11" t="n">
        <v>0</v>
      </c>
      <c r="AS165" s="27">
        <f>AA165+AB165+AC165+AD165</f>
        <v/>
      </c>
      <c r="AT165" s="27">
        <f>AE165+AF165+AG165+AH165</f>
        <v/>
      </c>
      <c r="AU165" s="27">
        <f>AI165+AJ165+AK165+AL165</f>
        <v/>
      </c>
      <c r="AV165" s="29" t="n">
        <v>0</v>
      </c>
      <c r="AW165" s="29" t="n">
        <v>0</v>
      </c>
    </row>
    <row r="166">
      <c r="C166" s="10" t="inlineStr">
        <is>
          <t>(Gains) Losses on Debt Prepayments/Repurchases</t>
        </is>
      </c>
      <c r="G166" s="14" t="n">
        <v>0</v>
      </c>
      <c r="H166" s="14" t="n">
        <v>0</v>
      </c>
      <c r="I166" s="14" t="n">
        <v>1</v>
      </c>
      <c r="J166" s="14" t="n">
        <v>0</v>
      </c>
      <c r="K166" s="14" t="n">
        <v>83</v>
      </c>
      <c r="L166" s="14" t="n">
        <v>0</v>
      </c>
      <c r="M166" s="14" t="n">
        <v>0</v>
      </c>
      <c r="N166" s="14" t="n">
        <v>0</v>
      </c>
      <c r="O166" s="14" t="n">
        <v>0</v>
      </c>
      <c r="P166" s="14" t="n">
        <v>0</v>
      </c>
      <c r="Q166" s="14" t="n">
        <v>0</v>
      </c>
      <c r="R166" s="14" t="n">
        <v>0</v>
      </c>
      <c r="AD166" s="30" t="n">
        <v>0</v>
      </c>
      <c r="AE166" s="30" t="n">
        <v>0</v>
      </c>
      <c r="AF166" s="30" t="n">
        <v>0</v>
      </c>
      <c r="AG166" s="30" t="n">
        <v>0</v>
      </c>
      <c r="AH166" s="30" t="n">
        <v>0</v>
      </c>
      <c r="AI166" s="30" t="n">
        <v>0</v>
      </c>
      <c r="AJ166" s="30" t="n">
        <v>0</v>
      </c>
      <c r="AK166" s="30" t="n">
        <v>0</v>
      </c>
      <c r="AL166" s="30" t="n">
        <v>0</v>
      </c>
      <c r="AN166" s="14" t="n">
        <v>1</v>
      </c>
      <c r="AO166" s="14" t="n">
        <v>83</v>
      </c>
      <c r="AP166" s="14" t="n">
        <v>0</v>
      </c>
      <c r="AS166" s="28">
        <f>AA166+AB166+AC166+AD166</f>
        <v/>
      </c>
      <c r="AT166" s="28">
        <f>AE166+AF166+AG166+AH166</f>
        <v/>
      </c>
      <c r="AU166" s="28">
        <f>AI166+AJ166+AK166+AL166</f>
        <v/>
      </c>
      <c r="AV166" s="30" t="n">
        <v>0</v>
      </c>
      <c r="AW166" s="30" t="n">
        <v>0</v>
      </c>
    </row>
    <row r="167">
      <c r="C167" s="10" t="inlineStr">
        <is>
          <t>Change in Receivables</t>
        </is>
      </c>
      <c r="G167" s="14" t="n">
        <v>251</v>
      </c>
      <c r="H167" s="14" t="n">
        <v>282</v>
      </c>
      <c r="I167" s="14" t="n">
        <v>-873</v>
      </c>
      <c r="J167" s="14" t="n">
        <v>-1106</v>
      </c>
      <c r="K167" s="14" t="n">
        <v>67</v>
      </c>
      <c r="L167" s="14" t="n">
        <v>-111</v>
      </c>
      <c r="M167" s="14" t="n">
        <v>-862</v>
      </c>
      <c r="N167" s="14" t="n">
        <v>1096</v>
      </c>
      <c r="O167" s="14" t="n">
        <v>1842</v>
      </c>
      <c r="P167" s="14" t="n">
        <v>1068</v>
      </c>
      <c r="Q167" s="14" t="n">
        <v>-182</v>
      </c>
      <c r="R167" s="14" t="n">
        <v>35</v>
      </c>
      <c r="S167" s="14" t="n">
        <v>-501</v>
      </c>
      <c r="T167" s="14" t="n">
        <v>-1258</v>
      </c>
      <c r="U167" s="14" t="n">
        <v>-803</v>
      </c>
      <c r="V167" s="14" t="n">
        <v>-1019</v>
      </c>
      <c r="W167" s="14" t="n">
        <v>-817</v>
      </c>
      <c r="X167" s="14" t="n">
        <v>1155</v>
      </c>
      <c r="Y167" s="14" t="n">
        <v>-461</v>
      </c>
      <c r="Z167" s="14" t="n">
        <v>-1653</v>
      </c>
      <c r="AA167" s="14" t="n">
        <v>-871</v>
      </c>
      <c r="AB167" s="14" t="n">
        <v>-7427</v>
      </c>
      <c r="AC167" s="14" t="n">
        <v>-11655</v>
      </c>
      <c r="AD167" s="28">
        <f>AC87-AD87</f>
        <v/>
      </c>
      <c r="AE167" s="28">
        <f>AD87-AE87</f>
        <v/>
      </c>
      <c r="AF167" s="28">
        <f>AE87-AF87</f>
        <v/>
      </c>
      <c r="AG167" s="28">
        <f>AF87-AG87</f>
        <v/>
      </c>
      <c r="AH167" s="28">
        <f>AG87-AH87</f>
        <v/>
      </c>
      <c r="AI167" s="28">
        <f>AH87-AI87</f>
        <v/>
      </c>
      <c r="AJ167" s="28">
        <f>AI87-AJ87</f>
        <v/>
      </c>
      <c r="AK167" s="28">
        <f>AJ87-AK87</f>
        <v/>
      </c>
      <c r="AL167" s="28">
        <f>AK87-AL87</f>
        <v/>
      </c>
      <c r="AN167" s="14" t="n">
        <v>-1446</v>
      </c>
      <c r="AO167" s="14" t="n">
        <v>190</v>
      </c>
      <c r="AP167" s="14" t="n">
        <v>2763</v>
      </c>
      <c r="AQ167" s="14" t="n">
        <v>-3581</v>
      </c>
      <c r="AR167" s="14" t="n">
        <v>-1776</v>
      </c>
      <c r="AS167" s="28">
        <f>AA167+AB167+AC167+AD167</f>
        <v/>
      </c>
      <c r="AT167" s="28">
        <f>AE167+AF167+AG167+AH167</f>
        <v/>
      </c>
      <c r="AU167" s="28">
        <f>AI167+AJ167+AK167+AL167</f>
        <v/>
      </c>
      <c r="AV167" s="28">
        <f>AU87-AV87</f>
        <v/>
      </c>
      <c r="AW167" s="28">
        <f>AV87-AW87</f>
        <v/>
      </c>
    </row>
    <row r="168">
      <c r="C168" s="10" t="inlineStr">
        <is>
          <t>Change in Inventories</t>
        </is>
      </c>
      <c r="G168" s="14" t="n">
        <v>86</v>
      </c>
      <c r="H168" s="14" t="n">
        <v>543</v>
      </c>
      <c r="I168" s="14" t="n">
        <v>185</v>
      </c>
      <c r="J168" s="14" t="n">
        <v>52</v>
      </c>
      <c r="K168" s="14" t="n">
        <v>-344</v>
      </c>
      <c r="L168" s="14" t="n">
        <v>-556</v>
      </c>
      <c r="M168" s="14" t="n">
        <v>-246</v>
      </c>
      <c r="N168" s="14" t="n">
        <v>-1033</v>
      </c>
      <c r="O168" s="14" t="n">
        <v>-1697</v>
      </c>
      <c r="P168" s="14" t="n">
        <v>-1199</v>
      </c>
      <c r="Q168" s="14" t="n">
        <v>-510</v>
      </c>
      <c r="R168" s="14" t="n">
        <v>-149</v>
      </c>
      <c r="S168" s="14" t="n">
        <v>111</v>
      </c>
      <c r="T168" s="14" t="n">
        <v>-168</v>
      </c>
      <c r="U168" s="14" t="n">
        <v>-68</v>
      </c>
      <c r="V168" s="14" t="n">
        <v>-363</v>
      </c>
      <c r="W168" s="14" t="n">
        <v>170</v>
      </c>
      <c r="X168" s="14" t="n">
        <v>-302</v>
      </c>
      <c r="Y168" s="14" t="n">
        <v>280</v>
      </c>
      <c r="Z168" s="14" t="n">
        <v>372</v>
      </c>
      <c r="AA168" s="14" t="n">
        <v>150</v>
      </c>
      <c r="AB168" s="14" t="n">
        <v>-62</v>
      </c>
      <c r="AC168" s="14" t="n">
        <v>-300</v>
      </c>
      <c r="AD168" s="28">
        <f>AC88-AD88</f>
        <v/>
      </c>
      <c r="AE168" s="28">
        <f>AD88-AE88</f>
        <v/>
      </c>
      <c r="AF168" s="28">
        <f>AE88-AF88</f>
        <v/>
      </c>
      <c r="AG168" s="28">
        <f>AF88-AG88</f>
        <v/>
      </c>
      <c r="AH168" s="28">
        <f>AG88-AH88</f>
        <v/>
      </c>
      <c r="AI168" s="28">
        <f>AH88-AI88</f>
        <v/>
      </c>
      <c r="AJ168" s="28">
        <f>AI88-AJ88</f>
        <v/>
      </c>
      <c r="AK168" s="28">
        <f>AJ88-AK88</f>
        <v/>
      </c>
      <c r="AL168" s="28">
        <f>AK88-AL88</f>
        <v/>
      </c>
      <c r="AN168" s="14" t="n">
        <v>866</v>
      </c>
      <c r="AO168" s="14" t="n">
        <v>-2179</v>
      </c>
      <c r="AP168" s="14" t="n">
        <v>-3555</v>
      </c>
      <c r="AQ168" s="14" t="n">
        <v>-488</v>
      </c>
      <c r="AR168" s="14" t="n">
        <v>520</v>
      </c>
      <c r="AS168" s="28">
        <f>AA168+AB168+AC168+AD168</f>
        <v/>
      </c>
      <c r="AT168" s="28">
        <f>AE168+AF168+AG168+AH168</f>
        <v/>
      </c>
      <c r="AU168" s="28">
        <f>AI168+AJ168+AK168+AL168</f>
        <v/>
      </c>
      <c r="AV168" s="28">
        <f>AU88-AV88</f>
        <v/>
      </c>
      <c r="AW168" s="28">
        <f>AV88-AW88</f>
        <v/>
      </c>
    </row>
    <row r="169">
      <c r="C169" s="10" t="inlineStr">
        <is>
          <t>Change in Other Current Assets</t>
        </is>
      </c>
      <c r="S169" s="11" t="n">
        <v>0</v>
      </c>
      <c r="T169" s="11" t="n">
        <v>-799</v>
      </c>
      <c r="U169" s="11" t="n">
        <v>364</v>
      </c>
      <c r="V169" s="11" t="n">
        <v>435</v>
      </c>
      <c r="W169" s="11" t="n">
        <v>0</v>
      </c>
      <c r="X169" s="11" t="n">
        <v>-204</v>
      </c>
      <c r="Y169" s="11" t="n">
        <v>-2</v>
      </c>
      <c r="Z169" s="11" t="n">
        <v>206</v>
      </c>
      <c r="AD169" s="27">
        <f>AC90-AD90</f>
        <v/>
      </c>
      <c r="AE169" s="27">
        <f>AD90-AE90</f>
        <v/>
      </c>
      <c r="AF169" s="27">
        <f>AE90-AF90</f>
        <v/>
      </c>
      <c r="AG169" s="27">
        <f>AF90-AG90</f>
        <v/>
      </c>
      <c r="AH169" s="27">
        <f>AG90-AH90</f>
        <v/>
      </c>
      <c r="AI169" s="27">
        <f>AH90-AI90</f>
        <v/>
      </c>
      <c r="AJ169" s="27">
        <f>AI90-AJ90</f>
        <v/>
      </c>
      <c r="AK169" s="27">
        <f>AJ90-AK90</f>
        <v/>
      </c>
      <c r="AL169" s="27">
        <f>AK90-AL90</f>
        <v/>
      </c>
      <c r="AS169" s="27">
        <f>AA169+AB169+AC169+AD169</f>
        <v/>
      </c>
      <c r="AT169" s="27">
        <f>AE169+AF169+AG169+AH169</f>
        <v/>
      </c>
      <c r="AU169" s="27">
        <f>AI169+AJ169+AK169+AL169</f>
        <v/>
      </c>
      <c r="AV169" s="27">
        <f>AU90-AV90</f>
        <v/>
      </c>
      <c r="AW169" s="27">
        <f>AV90-AW90</f>
        <v/>
      </c>
    </row>
    <row r="170">
      <c r="C170" s="10" t="inlineStr">
        <is>
          <t>Change in Accounts Payable and Accrued Expenses</t>
        </is>
      </c>
      <c r="G170" s="14" t="n">
        <v>-753</v>
      </c>
      <c r="H170" s="14" t="n">
        <v>-24</v>
      </c>
      <c r="I170" s="14" t="n">
        <v>468</v>
      </c>
      <c r="J170" s="14" t="n">
        <v>519</v>
      </c>
      <c r="K170" s="14" t="n">
        <v>-42</v>
      </c>
      <c r="L170" s="14" t="n">
        <v>149</v>
      </c>
      <c r="M170" s="14" t="n">
        <v>275</v>
      </c>
      <c r="N170" s="14" t="n">
        <v>362</v>
      </c>
      <c r="O170" s="14" t="n">
        <v>-1056</v>
      </c>
      <c r="P170" s="14" t="n">
        <v>-739</v>
      </c>
      <c r="Q170" s="14" t="n">
        <v>31</v>
      </c>
      <c r="R170" s="14" t="n">
        <v>-340</v>
      </c>
      <c r="S170" s="14" t="n">
        <v>271</v>
      </c>
      <c r="T170" s="14" t="n">
        <v>302</v>
      </c>
      <c r="U170" s="14" t="n">
        <v>273</v>
      </c>
      <c r="V170" s="14" t="n">
        <v>1069</v>
      </c>
      <c r="W170" s="14" t="n">
        <v>-241</v>
      </c>
      <c r="X170" s="14" t="n">
        <v>-473</v>
      </c>
      <c r="Y170" s="14" t="n">
        <v>752</v>
      </c>
      <c r="Z170" s="14" t="n">
        <v>824</v>
      </c>
      <c r="AA170" s="14" t="n">
        <v>156</v>
      </c>
      <c r="AB170" s="14" t="n">
        <v>772</v>
      </c>
      <c r="AC170" s="14" t="n">
        <v>2401</v>
      </c>
      <c r="AD170" s="28">
        <f>AD104-AC104</f>
        <v/>
      </c>
      <c r="AE170" s="28">
        <f>AE104-AD104</f>
        <v/>
      </c>
      <c r="AF170" s="28">
        <f>AF104-AE104</f>
        <v/>
      </c>
      <c r="AG170" s="28">
        <f>AG104-AF104</f>
        <v/>
      </c>
      <c r="AH170" s="28">
        <f>AH104-AG104</f>
        <v/>
      </c>
      <c r="AI170" s="28">
        <f>AI104-AH104</f>
        <v/>
      </c>
      <c r="AJ170" s="28">
        <f>AJ104-AI104</f>
        <v/>
      </c>
      <c r="AK170" s="28">
        <f>AK104-AJ104</f>
        <v/>
      </c>
      <c r="AL170" s="28">
        <f>AL104-AK104</f>
        <v/>
      </c>
      <c r="AN170" s="14" t="n">
        <v>210</v>
      </c>
      <c r="AO170" s="14" t="n">
        <v>744</v>
      </c>
      <c r="AP170" s="14" t="n">
        <v>-2104</v>
      </c>
      <c r="AQ170" s="14" t="n">
        <v>1915</v>
      </c>
      <c r="AR170" s="14" t="n">
        <v>862</v>
      </c>
      <c r="AS170" s="28">
        <f>AA170+AB170+AC170+AD170</f>
        <v/>
      </c>
      <c r="AT170" s="28">
        <f>AE170+AF170+AG170+AH170</f>
        <v/>
      </c>
      <c r="AU170" s="28">
        <f>AI170+AJ170+AK170+AL170</f>
        <v/>
      </c>
      <c r="AV170" s="28">
        <f>AV104-AU104</f>
        <v/>
      </c>
      <c r="AW170" s="28">
        <f>AW104-AV104</f>
        <v/>
      </c>
    </row>
    <row r="171">
      <c r="C171" s="10" t="inlineStr">
        <is>
          <t>Change in Other Current Liabilities</t>
        </is>
      </c>
      <c r="S171" s="11" t="n">
        <v>579</v>
      </c>
      <c r="T171" s="11" t="n">
        <v>127</v>
      </c>
      <c r="U171" s="11" t="n">
        <v>63</v>
      </c>
      <c r="V171" s="11" t="n">
        <v>220</v>
      </c>
      <c r="W171" s="11" t="n">
        <v>-161</v>
      </c>
      <c r="X171" s="11" t="n">
        <v>-160</v>
      </c>
      <c r="Y171" s="11" t="n">
        <v>-360</v>
      </c>
      <c r="Z171" s="11" t="n">
        <v>409</v>
      </c>
      <c r="AA171" s="11" t="n">
        <v>449</v>
      </c>
      <c r="AB171" s="11" t="n">
        <v>1020</v>
      </c>
      <c r="AC171" s="11" t="n">
        <v>670</v>
      </c>
      <c r="AD171" s="27">
        <f>AD106-AC106</f>
        <v/>
      </c>
      <c r="AE171" s="27">
        <f>AE106-AD106</f>
        <v/>
      </c>
      <c r="AF171" s="27">
        <f>AF106-AE106</f>
        <v/>
      </c>
      <c r="AG171" s="27">
        <f>AG106-AF106</f>
        <v/>
      </c>
      <c r="AH171" s="27">
        <f>AH106-AG106</f>
        <v/>
      </c>
      <c r="AI171" s="27">
        <f>AI106-AH106</f>
        <v/>
      </c>
      <c r="AJ171" s="27">
        <f>AJ106-AI106</f>
        <v/>
      </c>
      <c r="AK171" s="27">
        <f>AK106-AJ106</f>
        <v/>
      </c>
      <c r="AL171" s="27">
        <f>AL106-AK106</f>
        <v/>
      </c>
      <c r="AQ171" s="11" t="n">
        <v>989</v>
      </c>
      <c r="AR171" s="11" t="n">
        <v>-272</v>
      </c>
      <c r="AS171" s="27">
        <f>AA171+AB171+AC171+AD171</f>
        <v/>
      </c>
      <c r="AT171" s="27">
        <f>AE171+AF171+AG171+AH171</f>
        <v/>
      </c>
      <c r="AU171" s="27">
        <f>AI171+AJ171+AK171+AL171</f>
        <v/>
      </c>
      <c r="AV171" s="27">
        <f>AV106-AU106</f>
        <v/>
      </c>
      <c r="AW171" s="27">
        <f>AW106-AV106</f>
        <v/>
      </c>
    </row>
    <row r="172">
      <c r="C172" s="10" t="inlineStr">
        <is>
          <t>Change in Other Noncurrent Liabilities</t>
        </is>
      </c>
      <c r="AA172" s="11" t="n">
        <v>547</v>
      </c>
      <c r="AB172" s="11" t="n">
        <v>1559</v>
      </c>
      <c r="AC172" s="11" t="n">
        <v>3097</v>
      </c>
      <c r="AD172" s="27">
        <f>AD113-AC113</f>
        <v/>
      </c>
      <c r="AE172" s="27">
        <f>AE113-AD113</f>
        <v/>
      </c>
      <c r="AF172" s="27">
        <f>AF113-AE113</f>
        <v/>
      </c>
      <c r="AG172" s="27">
        <f>AG113-AF113</f>
        <v/>
      </c>
      <c r="AH172" s="27">
        <f>AH113-AG113</f>
        <v/>
      </c>
      <c r="AI172" s="27">
        <f>AI113-AH113</f>
        <v/>
      </c>
      <c r="AJ172" s="27">
        <f>AJ113-AI113</f>
        <v/>
      </c>
      <c r="AK172" s="27">
        <f>AK113-AJ113</f>
        <v/>
      </c>
      <c r="AL172" s="27">
        <f>AL113-AK113</f>
        <v/>
      </c>
      <c r="AS172" s="27">
        <f>AA172+AB172+AC172+AD172</f>
        <v/>
      </c>
      <c r="AT172" s="27">
        <f>AE172+AF172+AG172+AH172</f>
        <v/>
      </c>
      <c r="AU172" s="27">
        <f>AI172+AJ172+AK172+AL172</f>
        <v/>
      </c>
      <c r="AV172" s="27">
        <f>AV113-AU113</f>
        <v/>
      </c>
      <c r="AW172" s="27">
        <f>AW113-AV113</f>
        <v/>
      </c>
    </row>
    <row r="173">
      <c r="C173" s="10" t="inlineStr">
        <is>
          <t>Deferred Income Taxes, Net</t>
        </is>
      </c>
      <c r="G173" s="14" t="n">
        <v>-24</v>
      </c>
      <c r="H173" s="14" t="n">
        <v>13</v>
      </c>
      <c r="I173" s="14" t="n">
        <v>-83</v>
      </c>
      <c r="J173" s="14" t="n">
        <v>44</v>
      </c>
      <c r="K173" s="14" t="n">
        <v>54</v>
      </c>
      <c r="L173" s="14" t="n">
        <v>-54</v>
      </c>
      <c r="M173" s="14" t="n">
        <v>0</v>
      </c>
      <c r="N173" s="14" t="n">
        <v>0</v>
      </c>
      <c r="AD173" s="30" t="n">
        <v>0</v>
      </c>
      <c r="AE173" s="30" t="n">
        <v>0</v>
      </c>
      <c r="AF173" s="30" t="n">
        <v>0</v>
      </c>
      <c r="AG173" s="30" t="n">
        <v>0</v>
      </c>
      <c r="AH173" s="30" t="n">
        <v>0</v>
      </c>
      <c r="AI173" s="30" t="n">
        <v>0</v>
      </c>
      <c r="AJ173" s="30" t="n">
        <v>0</v>
      </c>
      <c r="AK173" s="30" t="n">
        <v>0</v>
      </c>
      <c r="AL173" s="30" t="n">
        <v>0</v>
      </c>
      <c r="AN173" s="14" t="n">
        <v>-50</v>
      </c>
      <c r="AS173" s="28">
        <f>AA173+AB173+AC173+AD173</f>
        <v/>
      </c>
      <c r="AT173" s="28">
        <f>AE173+AF173+AG173+AH173</f>
        <v/>
      </c>
      <c r="AU173" s="28">
        <f>AI173+AJ173+AK173+AL173</f>
        <v/>
      </c>
      <c r="AV173" s="30" t="n">
        <v>0</v>
      </c>
      <c r="AW173" s="30" t="n">
        <v>0</v>
      </c>
    </row>
    <row r="174">
      <c r="C174" s="10" t="inlineStr">
        <is>
          <t>Other (Operating)</t>
        </is>
      </c>
      <c r="G174" s="14" t="n">
        <v>18</v>
      </c>
      <c r="H174" s="14" t="n">
        <v>-14</v>
      </c>
      <c r="I174" s="14" t="n">
        <v>21</v>
      </c>
      <c r="J174" s="14" t="n">
        <v>-75</v>
      </c>
      <c r="K174" s="14" t="n">
        <v>25</v>
      </c>
      <c r="L174" s="14" t="n">
        <v>66</v>
      </c>
      <c r="M174" s="14" t="n">
        <v>50</v>
      </c>
      <c r="N174" s="14" t="n">
        <v>-159</v>
      </c>
      <c r="O174" s="14" t="n">
        <v>-18</v>
      </c>
      <c r="P174" s="14" t="n">
        <v>-4</v>
      </c>
      <c r="Q174" s="14" t="n">
        <v>79</v>
      </c>
      <c r="R174" s="14" t="n">
        <v>-64</v>
      </c>
      <c r="S174" s="14" t="n">
        <v>72</v>
      </c>
      <c r="T174" s="14" t="n">
        <v>85</v>
      </c>
      <c r="U174" s="14" t="n">
        <v>147</v>
      </c>
      <c r="V174" s="14" t="n">
        <v>-23</v>
      </c>
      <c r="W174" s="14" t="n">
        <v>173</v>
      </c>
      <c r="X174" s="14" t="n">
        <v>15</v>
      </c>
      <c r="Y174" s="14" t="n">
        <v>168</v>
      </c>
      <c r="Z174" s="14" t="n">
        <v>-28</v>
      </c>
      <c r="AA174" s="14" t="n">
        <v>238</v>
      </c>
      <c r="AB174" s="14" t="n">
        <v>-339</v>
      </c>
      <c r="AC174" s="14" t="n">
        <v>213</v>
      </c>
      <c r="AD174" s="30" t="n">
        <v>0</v>
      </c>
      <c r="AE174" s="30" t="n">
        <v>0</v>
      </c>
      <c r="AF174" s="30" t="n">
        <v>0</v>
      </c>
      <c r="AG174" s="30" t="n">
        <v>0</v>
      </c>
      <c r="AH174" s="30" t="n">
        <v>0</v>
      </c>
      <c r="AI174" s="30" t="n">
        <v>0</v>
      </c>
      <c r="AJ174" s="30" t="n">
        <v>0</v>
      </c>
      <c r="AK174" s="30" t="n">
        <v>0</v>
      </c>
      <c r="AL174" s="30" t="n">
        <v>0</v>
      </c>
      <c r="AN174" s="14" t="n">
        <v>-50</v>
      </c>
      <c r="AO174" s="14" t="n">
        <v>-18</v>
      </c>
      <c r="AP174" s="14" t="n">
        <v>-7</v>
      </c>
      <c r="AQ174" s="14" t="n">
        <v>281</v>
      </c>
      <c r="AR174" s="14" t="n">
        <v>328</v>
      </c>
      <c r="AS174" s="28">
        <f>AA174+AB174+AC174+AD174</f>
        <v/>
      </c>
      <c r="AT174" s="28">
        <f>AE174+AF174+AG174+AH174</f>
        <v/>
      </c>
      <c r="AU174" s="28">
        <f>AI174+AJ174+AK174+AL174</f>
        <v/>
      </c>
      <c r="AV174" s="30" t="n">
        <v>0</v>
      </c>
      <c r="AW174" s="30" t="n">
        <v>0</v>
      </c>
    </row>
    <row r="175">
      <c r="B175" s="6" t="inlineStr">
        <is>
          <t>Cash Flow from Operating Activities</t>
        </is>
      </c>
      <c r="G175" s="12">
        <f>G159+G160+G161+G162+G163+G164+G165+G166+G167+G168+G169+G170+G171+G172+G173+G174</f>
        <v/>
      </c>
      <c r="H175" s="12">
        <f>H159+H160+H161+H162+H163+H164+H165+H166+H167+H168+H169+H170+H171+H172+H173+H174</f>
        <v/>
      </c>
      <c r="I175" s="12">
        <f>I159+I160+I161+I162+I163+I164+I165+I166+I167+I168+I169+I170+I171+I172+I173+I174</f>
        <v/>
      </c>
      <c r="J175" s="12">
        <f>J159+J160+J161+J162+J163+J164+J165+J166+J167+J168+J169+J170+J171+J172+J173+J174</f>
        <v/>
      </c>
      <c r="K175" s="12">
        <f>K159+K160+K161+K162+K163+K164+K165+K166+K167+K168+K169+K170+K171+K172+K173+K174</f>
        <v/>
      </c>
      <c r="L175" s="12">
        <f>L159+L160+L161+L162+L163+L164+L165+L166+L167+L168+L169+L170+L171+L172+L173+L174</f>
        <v/>
      </c>
      <c r="M175" s="12">
        <f>M159+M160+M161+M162+M163+M164+M165+M166+M167+M168+M169+M170+M171+M172+M173+M174</f>
        <v/>
      </c>
      <c r="N175" s="12">
        <f>N159+N160+N161+N162+N163+N164+N165+N166+N167+N168+N169+N170+N171+N172+N173+N174</f>
        <v/>
      </c>
      <c r="O175" s="12">
        <f>O159+O160+O161+O162+O163+O164+O165+O166+O167+O168+O169+O170+O171+O172+O173+O174</f>
        <v/>
      </c>
      <c r="P175" s="12">
        <f>P159+P160+P161+P162+P163+P164+P165+P166+P167+P168+P169+P170+P171+P172+P173+P174</f>
        <v/>
      </c>
      <c r="Q175" s="12">
        <f>Q159+Q160+Q161+Q162+Q163+Q164+Q165+Q166+Q167+Q168+Q169+Q170+Q171+Q172+Q173+Q174</f>
        <v/>
      </c>
      <c r="R175" s="12">
        <f>R159+R160+R161+R162+R163+R164+R165+R166+R167+R168+R169+R170+R171+R172+R173+R174</f>
        <v/>
      </c>
      <c r="S175" s="12">
        <f>S159+S160+S161+S162+S163+S164+S165+S166+S167+S168+S169+S170+S171+S172+S173+S174</f>
        <v/>
      </c>
      <c r="T175" s="12">
        <f>T159+T160+T161+T162+T163+T164+T165+T166+T167+T168+T169+T170+T171+T172+T173+T174</f>
        <v/>
      </c>
      <c r="U175" s="12">
        <f>U159+U160+U161+U162+U163+U164+U165+U166+U167+U168+U169+U170+U171+U172+U173+U174</f>
        <v/>
      </c>
      <c r="V175" s="12">
        <f>V159+V160+V161+V162+V163+V164+V165+V166+V167+V168+V169+V170+V171+V172+V173+V174</f>
        <v/>
      </c>
      <c r="W175" s="12">
        <f>W159+W160+W161+W162+W163+W164+W165+W166+W167+W168+W169+W170+W171+W172+W173+W174</f>
        <v/>
      </c>
      <c r="X175" s="12">
        <f>X159+X160+X161+X162+X163+X164+X165+X166+X167+X168+X169+X170+X171+X172+X173+X174</f>
        <v/>
      </c>
      <c r="Y175" s="12">
        <f>Y159+Y160+Y161+Y162+Y163+Y164+Y165+Y166+Y167+Y168+Y169+Y170+Y171+Y172+Y173+Y174</f>
        <v/>
      </c>
      <c r="Z175" s="12">
        <f>Z159+Z160+Z161+Z162+Z163+Z164+Z165+Z166+Z167+Z168+Z169+Z170+Z171+Z172+Z173+Z174</f>
        <v/>
      </c>
      <c r="AA175" s="12">
        <f>AA159+AA160+AA161+AA162+AA163+AA164+AA165+AA166+AA167+AA168+AA169+AA170+AA171+AA172+AA173+AA174</f>
        <v/>
      </c>
      <c r="AB175" s="12">
        <f>AB159+AB160+AB161+AB162+AB163+AB164+AB165+AB166+AB167+AB168+AB169+AB170+AB171+AB172+AB173+AB174</f>
        <v/>
      </c>
      <c r="AC175" s="12">
        <f>AC159+AC160+AC161+AC162+AC163+AC164+AC165+AC166+AC167+AC168+AC169+AC170+AC171+AC172+AC173+AC174</f>
        <v/>
      </c>
      <c r="AD175" s="12">
        <f>AD159+AD160+AD161+AD162+AD163+AD164+AD165+AD166+AD167+AD168+AD169+AD170+AD171+AD172+AD173+AD174</f>
        <v/>
      </c>
      <c r="AE175" s="12">
        <f>AE159+AE160+AE161+AE162+AE163+AE164+AE165+AE166+AE167+AE168+AE169+AE170+AE171+AE172+AE173+AE174</f>
        <v/>
      </c>
      <c r="AF175" s="12">
        <f>AF159+AF160+AF161+AF162+AF163+AF164+AF165+AF166+AF167+AF168+AF169+AF170+AF171+AF172+AF173+AF174</f>
        <v/>
      </c>
      <c r="AG175" s="12">
        <f>AG159+AG160+AG161+AG162+AG163+AG164+AG165+AG166+AG167+AG168+AG169+AG170+AG171+AG172+AG173+AG174</f>
        <v/>
      </c>
      <c r="AH175" s="12">
        <f>AH159+AH160+AH161+AH162+AH163+AH164+AH165+AH166+AH167+AH168+AH169+AH170+AH171+AH172+AH173+AH174</f>
        <v/>
      </c>
      <c r="AI175" s="12">
        <f>AI159+AI160+AI161+AI162+AI163+AI164+AI165+AI166+AI167+AI168+AI169+AI170+AI171+AI172+AI173+AI174</f>
        <v/>
      </c>
      <c r="AJ175" s="12">
        <f>AJ159+AJ160+AJ161+AJ162+AJ163+AJ164+AJ165+AJ166+AJ167+AJ168+AJ169+AJ170+AJ171+AJ172+AJ173+AJ174</f>
        <v/>
      </c>
      <c r="AK175" s="12">
        <f>AK159+AK160+AK161+AK162+AK163+AK164+AK165+AK166+AK167+AK168+AK169+AK170+AK171+AK172+AK173+AK174</f>
        <v/>
      </c>
      <c r="AL175" s="12">
        <f>AL159+AL160+AL161+AL162+AL163+AL164+AL165+AL166+AL167+AL168+AL169+AL170+AL171+AL172+AL173+AL174</f>
        <v/>
      </c>
      <c r="AN175" s="12">
        <f>AN159+AN160+AN161+AN162+AN163+AN164+AN165+AN166+AN167+AN168+AN169+AN170+AN171+AN172+AN173+AN174</f>
        <v/>
      </c>
      <c r="AO175" s="12">
        <f>AO159+AO160+AO161+AO162+AO163+AO164+AO165+AO166+AO167+AO168+AO169+AO170+AO171+AO172+AO173+AO174</f>
        <v/>
      </c>
      <c r="AP175" s="12">
        <f>AP159+AP160+AP161+AP162+AP163+AP164+AP165+AP166+AP167+AP168+AP169+AP170+AP171+AP172+AP173+AP174</f>
        <v/>
      </c>
      <c r="AQ175" s="12">
        <f>AQ159+AQ160+AQ161+AQ162+AQ163+AQ164+AQ165+AQ166+AQ167+AQ168+AQ169+AQ170+AQ171+AQ172+AQ173+AQ174</f>
        <v/>
      </c>
      <c r="AR175" s="12">
        <f>AR159+AR160+AR161+AR162+AR163+AR164+AR165+AR166+AR167+AR168+AR169+AR170+AR171+AR172+AR173+AR174</f>
        <v/>
      </c>
      <c r="AS175" s="25">
        <f>AA175+AB175+AC175+AD175</f>
        <v/>
      </c>
      <c r="AT175" s="25">
        <f>AE175+AF175+AG175+AH175</f>
        <v/>
      </c>
      <c r="AU175" s="25">
        <f>AI175+AJ175+AK175+AL175</f>
        <v/>
      </c>
      <c r="AV175" s="12">
        <f>AV159+AV160+AV161+AV162+AV163+AV164+AV165+AV166+AV167+AV168+AV169+AV170+AV171+AV172+AV173+AV174</f>
        <v/>
      </c>
      <c r="AW175" s="12">
        <f>AW159+AW160+AW161+AW162+AW163+AW164+AW165+AW166+AW167+AW168+AW169+AW170+AW171+AW172+AW173+AW174</f>
        <v/>
      </c>
    </row>
    <row r="176">
      <c r="D176" s="3" t="inlineStr">
        <is>
          <t>Recon: CFO</t>
        </is>
      </c>
      <c r="G176" s="26">
        <f>IF(_reported!G21="","",G175-_reported!G21)</f>
        <v/>
      </c>
      <c r="H176" s="26">
        <f>IF(_reported!H21="","",H175-_reported!H21)</f>
        <v/>
      </c>
      <c r="I176" s="26">
        <f>IF(_reported!I21="","",I175-_reported!I21)</f>
        <v/>
      </c>
      <c r="J176" s="26">
        <f>IF(_reported!J21="","",J175-_reported!J21)</f>
        <v/>
      </c>
      <c r="K176" s="26">
        <f>IF(_reported!K21="","",K175-_reported!K21)</f>
        <v/>
      </c>
      <c r="L176" s="26">
        <f>IF(_reported!L21="","",L175-_reported!L21)</f>
        <v/>
      </c>
      <c r="M176" s="26">
        <f>IF(_reported!M21="","",M175-_reported!M21)</f>
        <v/>
      </c>
      <c r="N176" s="26">
        <f>IF(_reported!N21="","",N175-_reported!N21)</f>
        <v/>
      </c>
      <c r="O176" s="26">
        <f>IF(_reported!O21="","",O175-_reported!O21)</f>
        <v/>
      </c>
      <c r="P176" s="26">
        <f>IF(_reported!P21="","",P175-_reported!P21)</f>
        <v/>
      </c>
      <c r="Q176" s="26">
        <f>IF(_reported!Q21="","",Q175-_reported!Q21)</f>
        <v/>
      </c>
      <c r="R176" s="26">
        <f>IF(_reported!R21="","",R175-_reported!R21)</f>
        <v/>
      </c>
      <c r="S176" s="26">
        <f>IF(_reported!S21="","",S175-_reported!S21)</f>
        <v/>
      </c>
      <c r="T176" s="26">
        <f>IF(_reported!T21="","",T175-_reported!T21)</f>
        <v/>
      </c>
      <c r="U176" s="26">
        <f>IF(_reported!U21="","",U175-_reported!U21)</f>
        <v/>
      </c>
      <c r="V176" s="26">
        <f>IF(_reported!V21="","",V175-_reported!V21)</f>
        <v/>
      </c>
      <c r="W176" s="26">
        <f>IF(_reported!W21="","",W175-_reported!W21)</f>
        <v/>
      </c>
      <c r="X176" s="26">
        <f>IF(_reported!X21="","",X175-_reported!X21)</f>
        <v/>
      </c>
      <c r="Y176" s="26">
        <f>IF(_reported!Y21="","",Y175-_reported!Y21)</f>
        <v/>
      </c>
      <c r="Z176" s="26">
        <f>IF(_reported!Z21="","",Z175-_reported!Z21)</f>
        <v/>
      </c>
      <c r="AA176" s="26">
        <f>IF(_reported!AA21="","",AA175-_reported!AA21)</f>
        <v/>
      </c>
      <c r="AB176" s="26">
        <f>IF(_reported!AB21="","",AB175-_reported!AB21)</f>
        <v/>
      </c>
      <c r="AC176" s="26">
        <f>IF(_reported!AC21="","",AC175-_reported!AC21)</f>
        <v/>
      </c>
      <c r="AN176" s="26">
        <f>IF(_reported!AN21="","",AN175-_reported!AN21)</f>
        <v/>
      </c>
      <c r="AO176" s="26">
        <f>IF(_reported!AO21="","",AO175-_reported!AO21)</f>
        <v/>
      </c>
      <c r="AP176" s="26">
        <f>IF(_reported!AP21="","",AP175-_reported!AP21)</f>
        <v/>
      </c>
      <c r="AQ176" s="26">
        <f>IF(_reported!AQ21="","",AQ175-_reported!AQ21)</f>
        <v/>
      </c>
      <c r="AR176" s="26">
        <f>IF(_reported!AR21="","",AR175-_reported!AR21)</f>
        <v/>
      </c>
    </row>
    <row r="177"/>
    <row r="178">
      <c r="C178" s="10" t="inlineStr">
        <is>
          <t>Expenditures for Property, Plant, and Equipment</t>
        </is>
      </c>
      <c r="G178" s="11" t="n">
        <v>-2738</v>
      </c>
      <c r="H178" s="11" t="n">
        <v>-3018</v>
      </c>
      <c r="I178" s="11" t="n">
        <v>-2259</v>
      </c>
      <c r="J178" s="11" t="n">
        <v>-2015</v>
      </c>
      <c r="K178" s="11" t="n">
        <v>-3265</v>
      </c>
      <c r="L178" s="11" t="n">
        <v>-2611</v>
      </c>
      <c r="M178" s="11" t="n">
        <v>-2578</v>
      </c>
      <c r="N178" s="11" t="n">
        <v>-3613</v>
      </c>
      <c r="O178" s="11" t="n">
        <v>-2449</v>
      </c>
      <c r="P178" s="11" t="n">
        <v>-2205</v>
      </c>
      <c r="Q178" s="11" t="n">
        <v>-1561</v>
      </c>
      <c r="R178" s="11" t="n">
        <v>-1461</v>
      </c>
      <c r="S178" s="11" t="n">
        <v>-1796</v>
      </c>
      <c r="T178" s="11" t="n">
        <v>-1384</v>
      </c>
      <c r="U178" s="11" t="n">
        <v>-2086</v>
      </c>
      <c r="V178" s="11" t="n">
        <v>-3120</v>
      </c>
      <c r="W178" s="11" t="n">
        <v>-3206</v>
      </c>
      <c r="X178" s="11" t="n">
        <v>-4055</v>
      </c>
      <c r="Y178" s="11" t="n">
        <v>-2938</v>
      </c>
      <c r="Z178" s="11" t="n">
        <v>-5658</v>
      </c>
      <c r="AA178" s="11" t="n">
        <v>-5389</v>
      </c>
      <c r="AB178" s="11" t="n">
        <v>-6387</v>
      </c>
      <c r="AC178" s="11" t="n">
        <v>-7826</v>
      </c>
      <c r="AD178" s="27">
        <f>-AD10*AD150</f>
        <v/>
      </c>
      <c r="AE178" s="27">
        <f>-AE10*AE150</f>
        <v/>
      </c>
      <c r="AF178" s="27">
        <f>-AF10*AF150</f>
        <v/>
      </c>
      <c r="AG178" s="27">
        <f>-AG10*AG150</f>
        <v/>
      </c>
      <c r="AH178" s="27">
        <f>-AH10*AH150</f>
        <v/>
      </c>
      <c r="AI178" s="27">
        <f>-AI10*AI150</f>
        <v/>
      </c>
      <c r="AJ178" s="27">
        <f>-AJ10*AJ150</f>
        <v/>
      </c>
      <c r="AK178" s="27">
        <f>-AK10*AK150</f>
        <v/>
      </c>
      <c r="AL178" s="27">
        <f>-AL10*AL150</f>
        <v/>
      </c>
      <c r="AN178" s="11" t="n">
        <v>-10030</v>
      </c>
      <c r="AO178" s="11" t="n">
        <v>-12067</v>
      </c>
      <c r="AP178" s="11" t="n">
        <v>-7676</v>
      </c>
      <c r="AQ178" s="11" t="n">
        <v>-8386</v>
      </c>
      <c r="AR178" s="11" t="n">
        <v>-15857</v>
      </c>
      <c r="AS178" s="27">
        <f>AA178+AB178+AC178+AD178</f>
        <v/>
      </c>
      <c r="AT178" s="27">
        <f>AE178+AF178+AG178+AH178</f>
        <v/>
      </c>
      <c r="AU178" s="27">
        <f>AI178+AJ178+AK178+AL178</f>
        <v/>
      </c>
      <c r="AV178" s="27">
        <f>-AV10*AV150</f>
        <v/>
      </c>
      <c r="AW178" s="27">
        <f>-AW10*AW150</f>
        <v/>
      </c>
    </row>
    <row r="179">
      <c r="C179" s="10" t="inlineStr">
        <is>
          <t>Purchases of Available-for-Sale Securities</t>
        </is>
      </c>
      <c r="G179" s="14" t="n">
        <v>-1002</v>
      </c>
      <c r="H179" s="14" t="n">
        <v>-347</v>
      </c>
      <c r="I179" s="14" t="n">
        <v>-570</v>
      </c>
      <c r="J179" s="14" t="n">
        <v>-1244</v>
      </c>
      <c r="K179" s="14" t="n">
        <v>-528</v>
      </c>
      <c r="L179" s="14" t="n">
        <v>-394</v>
      </c>
      <c r="M179" s="14" t="n">
        <v>-437</v>
      </c>
      <c r="N179" s="14" t="n">
        <v>-411</v>
      </c>
      <c r="O179" s="14" t="n">
        <v>-90</v>
      </c>
      <c r="P179" s="14" t="n">
        <v>-203</v>
      </c>
      <c r="Q179" s="14" t="n">
        <v>-203</v>
      </c>
      <c r="R179" s="14" t="n">
        <v>-227</v>
      </c>
      <c r="S179" s="14" t="n">
        <v>-199</v>
      </c>
      <c r="T179" s="14" t="n">
        <v>-266</v>
      </c>
      <c r="U179" s="14" t="n">
        <v>-645</v>
      </c>
      <c r="V179" s="14" t="n">
        <v>-889</v>
      </c>
      <c r="W179" s="14" t="n">
        <v>-377</v>
      </c>
      <c r="X179" s="14" t="n">
        <v>-439</v>
      </c>
      <c r="Y179" s="14" t="n">
        <v>-387</v>
      </c>
      <c r="Z179" s="14" t="n">
        <v>-687</v>
      </c>
      <c r="AA179" s="14" t="n">
        <v>-255</v>
      </c>
      <c r="AB179" s="14" t="n">
        <v>-865</v>
      </c>
      <c r="AC179" s="14" t="n">
        <v>-2952</v>
      </c>
      <c r="AD179" s="30" t="n">
        <v>0</v>
      </c>
      <c r="AE179" s="30" t="n">
        <v>0</v>
      </c>
      <c r="AF179" s="30" t="n">
        <v>0</v>
      </c>
      <c r="AG179" s="30" t="n">
        <v>0</v>
      </c>
      <c r="AH179" s="30" t="n">
        <v>0</v>
      </c>
      <c r="AI179" s="30" t="n">
        <v>0</v>
      </c>
      <c r="AJ179" s="30" t="n">
        <v>0</v>
      </c>
      <c r="AK179" s="30" t="n">
        <v>0</v>
      </c>
      <c r="AL179" s="30" t="n">
        <v>0</v>
      </c>
      <c r="AN179" s="14" t="n">
        <v>-3163</v>
      </c>
      <c r="AO179" s="14" t="n">
        <v>-1770</v>
      </c>
      <c r="AP179" s="14" t="n">
        <v>-723</v>
      </c>
      <c r="AQ179" s="14" t="n">
        <v>-1999</v>
      </c>
      <c r="AR179" s="14" t="n">
        <v>-1890</v>
      </c>
      <c r="AS179" s="28">
        <f>AA179+AB179+AC179+AD179</f>
        <v/>
      </c>
      <c r="AT179" s="28">
        <f>AE179+AF179+AG179+AH179</f>
        <v/>
      </c>
      <c r="AU179" s="28">
        <f>AI179+AJ179+AK179+AL179</f>
        <v/>
      </c>
      <c r="AV179" s="30" t="n">
        <v>0</v>
      </c>
      <c r="AW179" s="30" t="n">
        <v>0</v>
      </c>
    </row>
    <row r="180">
      <c r="C180" s="10" t="inlineStr">
        <is>
          <t>Proceeds from Maturities of AFS Securities</t>
        </is>
      </c>
      <c r="G180" s="14" t="n">
        <v>216</v>
      </c>
      <c r="H180" s="14" t="n">
        <v>530</v>
      </c>
      <c r="I180" s="14" t="n">
        <v>278</v>
      </c>
      <c r="J180" s="14" t="n">
        <v>226</v>
      </c>
      <c r="K180" s="14" t="n">
        <v>313</v>
      </c>
      <c r="L180" s="14" t="n">
        <v>318</v>
      </c>
      <c r="M180" s="14" t="n">
        <v>333</v>
      </c>
      <c r="N180" s="14" t="n">
        <v>357</v>
      </c>
      <c r="O180" s="14" t="n">
        <v>358</v>
      </c>
      <c r="P180" s="14" t="n">
        <v>407</v>
      </c>
      <c r="Q180" s="14" t="n">
        <v>405</v>
      </c>
      <c r="R180" s="14" t="n">
        <v>396</v>
      </c>
      <c r="AD180" s="30" t="n">
        <v>0</v>
      </c>
      <c r="AE180" s="30" t="n">
        <v>0</v>
      </c>
      <c r="AF180" s="30" t="n">
        <v>0</v>
      </c>
      <c r="AG180" s="30" t="n">
        <v>0</v>
      </c>
      <c r="AH180" s="30" t="n">
        <v>0</v>
      </c>
      <c r="AI180" s="30" t="n">
        <v>0</v>
      </c>
      <c r="AJ180" s="30" t="n">
        <v>0</v>
      </c>
      <c r="AK180" s="30" t="n">
        <v>0</v>
      </c>
      <c r="AL180" s="30" t="n">
        <v>0</v>
      </c>
      <c r="AN180" s="14" t="n">
        <v>1250</v>
      </c>
      <c r="AO180" s="14" t="n">
        <v>1321</v>
      </c>
      <c r="AP180" s="14" t="n">
        <v>1566</v>
      </c>
      <c r="AS180" s="28">
        <f>AA180+AB180+AC180+AD180</f>
        <v/>
      </c>
      <c r="AT180" s="28">
        <f>AE180+AF180+AG180+AH180</f>
        <v/>
      </c>
      <c r="AU180" s="28">
        <f>AI180+AJ180+AK180+AL180</f>
        <v/>
      </c>
      <c r="AV180" s="30" t="n">
        <v>0</v>
      </c>
      <c r="AW180" s="30" t="n">
        <v>0</v>
      </c>
    </row>
    <row r="181">
      <c r="C181" s="10" t="inlineStr">
        <is>
          <t>Proceeds from Sales of AFS Securities</t>
        </is>
      </c>
      <c r="G181" s="14" t="n">
        <v>45</v>
      </c>
      <c r="H181" s="14" t="n">
        <v>133</v>
      </c>
      <c r="I181" s="14" t="n">
        <v>295</v>
      </c>
      <c r="J181" s="14" t="n">
        <v>383</v>
      </c>
      <c r="K181" s="14" t="n">
        <v>124</v>
      </c>
      <c r="L181" s="14" t="n">
        <v>48</v>
      </c>
      <c r="M181" s="14" t="n">
        <v>86</v>
      </c>
      <c r="N181" s="14" t="n">
        <v>36</v>
      </c>
      <c r="O181" s="14" t="n">
        <v>4</v>
      </c>
      <c r="P181" s="14" t="n">
        <v>4</v>
      </c>
      <c r="Q181" s="14" t="n">
        <v>14</v>
      </c>
      <c r="R181" s="14" t="n">
        <v>3</v>
      </c>
      <c r="AD181" s="30" t="n">
        <v>0</v>
      </c>
      <c r="AE181" s="30" t="n">
        <v>0</v>
      </c>
      <c r="AF181" s="30" t="n">
        <v>0</v>
      </c>
      <c r="AG181" s="30" t="n">
        <v>0</v>
      </c>
      <c r="AH181" s="30" t="n">
        <v>0</v>
      </c>
      <c r="AI181" s="30" t="n">
        <v>0</v>
      </c>
      <c r="AJ181" s="30" t="n">
        <v>0</v>
      </c>
      <c r="AK181" s="30" t="n">
        <v>0</v>
      </c>
      <c r="AL181" s="30" t="n">
        <v>0</v>
      </c>
      <c r="AN181" s="14" t="n">
        <v>856</v>
      </c>
      <c r="AO181" s="14" t="n">
        <v>294</v>
      </c>
      <c r="AP181" s="14" t="n">
        <v>25</v>
      </c>
      <c r="AS181" s="28">
        <f>AA181+AB181+AC181+AD181</f>
        <v/>
      </c>
      <c r="AT181" s="28">
        <f>AE181+AF181+AG181+AH181</f>
        <v/>
      </c>
      <c r="AU181" s="28">
        <f>AI181+AJ181+AK181+AL181</f>
        <v/>
      </c>
      <c r="AV181" s="30" t="n">
        <v>0</v>
      </c>
      <c r="AW181" s="30" t="n">
        <v>0</v>
      </c>
    </row>
    <row r="182">
      <c r="C182" s="10" t="inlineStr">
        <is>
          <t>Proceeds from Maturities and Sales of AFS (combined)</t>
        </is>
      </c>
      <c r="S182" s="11" t="n">
        <v>374</v>
      </c>
      <c r="T182" s="11" t="n">
        <v>352</v>
      </c>
      <c r="U182" s="11" t="n">
        <v>707</v>
      </c>
      <c r="V182" s="11" t="n">
        <v>361</v>
      </c>
      <c r="W182" s="11" t="n">
        <v>428</v>
      </c>
      <c r="X182" s="11" t="n">
        <v>446</v>
      </c>
      <c r="Y182" s="11" t="n">
        <v>375</v>
      </c>
      <c r="Z182" s="11" t="n">
        <v>449</v>
      </c>
      <c r="AA182" s="11" t="n">
        <v>268</v>
      </c>
      <c r="AB182" s="11" t="n">
        <v>433</v>
      </c>
      <c r="AC182" s="11" t="n">
        <v>532</v>
      </c>
      <c r="AD182" s="29" t="n">
        <v>0</v>
      </c>
      <c r="AE182" s="29" t="n">
        <v>0</v>
      </c>
      <c r="AF182" s="29" t="n">
        <v>0</v>
      </c>
      <c r="AG182" s="29" t="n">
        <v>0</v>
      </c>
      <c r="AH182" s="29" t="n">
        <v>0</v>
      </c>
      <c r="AI182" s="29" t="n">
        <v>0</v>
      </c>
      <c r="AJ182" s="29" t="n">
        <v>0</v>
      </c>
      <c r="AK182" s="29" t="n">
        <v>0</v>
      </c>
      <c r="AL182" s="29" t="n">
        <v>0</v>
      </c>
      <c r="AQ182" s="11" t="n">
        <v>1794</v>
      </c>
      <c r="AR182" s="11" t="n">
        <v>1698</v>
      </c>
      <c r="AS182" s="27">
        <f>AA182+AB182+AC182+AD182</f>
        <v/>
      </c>
      <c r="AT182" s="27">
        <f>AE182+AF182+AG182+AH182</f>
        <v/>
      </c>
      <c r="AU182" s="27">
        <f>AI182+AJ182+AK182+AL182</f>
        <v/>
      </c>
      <c r="AV182" s="29" t="n">
        <v>0</v>
      </c>
      <c r="AW182" s="29" t="n">
        <v>0</v>
      </c>
    </row>
    <row r="183">
      <c r="C183" s="10" t="inlineStr">
        <is>
          <t>Proceeds from Government Incentives</t>
        </is>
      </c>
      <c r="G183" s="14" t="n">
        <v>40</v>
      </c>
      <c r="H183" s="14" t="n">
        <v>136</v>
      </c>
      <c r="I183" s="14" t="n">
        <v>159</v>
      </c>
      <c r="J183" s="14" t="n">
        <v>160</v>
      </c>
      <c r="K183" s="14" t="n">
        <v>55</v>
      </c>
      <c r="L183" s="14" t="n">
        <v>11</v>
      </c>
      <c r="M183" s="14" t="n">
        <v>38</v>
      </c>
      <c r="N183" s="14" t="n">
        <v>11</v>
      </c>
      <c r="O183" s="14" t="n">
        <v>2</v>
      </c>
      <c r="P183" s="14" t="n">
        <v>62</v>
      </c>
      <c r="Q183" s="14" t="n">
        <v>184</v>
      </c>
      <c r="R183" s="14" t="n">
        <v>462</v>
      </c>
      <c r="S183" s="14" t="n">
        <v>85</v>
      </c>
      <c r="T183" s="14" t="n">
        <v>149</v>
      </c>
      <c r="U183" s="14" t="n">
        <v>33</v>
      </c>
      <c r="V183" s="14" t="n">
        <v>48</v>
      </c>
      <c r="W183" s="14" t="n">
        <v>65</v>
      </c>
      <c r="X183" s="14" t="n">
        <v>963</v>
      </c>
      <c r="Y183" s="14" t="n">
        <v>266</v>
      </c>
      <c r="Z183" s="14" t="n">
        <v>711</v>
      </c>
      <c r="AA183" s="14" t="n">
        <v>878</v>
      </c>
      <c r="AB183" s="14" t="n">
        <v>1378</v>
      </c>
      <c r="AC183" s="14" t="n">
        <v>733</v>
      </c>
      <c r="AD183" s="28">
        <f>-AD178*AD151</f>
        <v/>
      </c>
      <c r="AE183" s="28">
        <f>-AE178*AE151</f>
        <v/>
      </c>
      <c r="AF183" s="28">
        <f>-AF178*AF151</f>
        <v/>
      </c>
      <c r="AG183" s="28">
        <f>-AG178*AG151</f>
        <v/>
      </c>
      <c r="AH183" s="28">
        <f>-AH178*AH151</f>
        <v/>
      </c>
      <c r="AI183" s="28">
        <f>-AI178*AI151</f>
        <v/>
      </c>
      <c r="AJ183" s="28">
        <f>-AJ178*AJ151</f>
        <v/>
      </c>
      <c r="AK183" s="28">
        <f>-AK178*AK151</f>
        <v/>
      </c>
      <c r="AL183" s="28">
        <f>-AL178*AL151</f>
        <v/>
      </c>
      <c r="AN183" s="14" t="n">
        <v>495</v>
      </c>
      <c r="AO183" s="14" t="n">
        <v>115</v>
      </c>
      <c r="AP183" s="14" t="n">
        <v>710</v>
      </c>
      <c r="AQ183" s="14" t="n">
        <v>315</v>
      </c>
      <c r="AR183" s="14" t="n">
        <v>2005</v>
      </c>
      <c r="AS183" s="28">
        <f>AA183+AB183+AC183+AD183</f>
        <v/>
      </c>
      <c r="AT183" s="28">
        <f>AE183+AF183+AG183+AH183</f>
        <v/>
      </c>
      <c r="AU183" s="28">
        <f>AI183+AJ183+AK183+AL183</f>
        <v/>
      </c>
      <c r="AV183" s="28">
        <f>-AV178*AV151</f>
        <v/>
      </c>
      <c r="AW183" s="28">
        <f>-AW178*AW151</f>
        <v/>
      </c>
    </row>
    <row r="184">
      <c r="C184" s="10" t="inlineStr">
        <is>
          <t>Proceeds from Sale of Lehi, Utah Fab</t>
        </is>
      </c>
      <c r="K184" s="11" t="n">
        <v>893</v>
      </c>
      <c r="L184" s="11" t="n">
        <v>0</v>
      </c>
      <c r="M184" s="11" t="n">
        <v>-5</v>
      </c>
      <c r="N184" s="11" t="n">
        <v>0</v>
      </c>
      <c r="O184" s="11" t="n">
        <v>0</v>
      </c>
      <c r="P184" s="11" t="n">
        <v>0</v>
      </c>
      <c r="Q184" s="11" t="n">
        <v>0</v>
      </c>
      <c r="R184" s="11" t="n">
        <v>0</v>
      </c>
      <c r="S184" s="11" t="n">
        <v>0</v>
      </c>
      <c r="T184" s="11" t="n">
        <v>0</v>
      </c>
      <c r="U184" s="11" t="n">
        <v>0</v>
      </c>
      <c r="V184" s="11" t="n">
        <v>0</v>
      </c>
      <c r="AD184" s="29" t="n">
        <v>0</v>
      </c>
      <c r="AE184" s="29" t="n">
        <v>0</v>
      </c>
      <c r="AF184" s="29" t="n">
        <v>0</v>
      </c>
      <c r="AG184" s="29" t="n">
        <v>0</v>
      </c>
      <c r="AH184" s="29" t="n">
        <v>0</v>
      </c>
      <c r="AI184" s="29" t="n">
        <v>0</v>
      </c>
      <c r="AJ184" s="29" t="n">
        <v>0</v>
      </c>
      <c r="AK184" s="29" t="n">
        <v>0</v>
      </c>
      <c r="AL184" s="29" t="n">
        <v>0</v>
      </c>
      <c r="AO184" s="11" t="n">
        <v>888</v>
      </c>
      <c r="AP184" s="11" t="n">
        <v>0</v>
      </c>
      <c r="AQ184" s="11" t="n">
        <v>0</v>
      </c>
      <c r="AS184" s="27">
        <f>AA184+AB184+AC184+AD184</f>
        <v/>
      </c>
      <c r="AT184" s="27">
        <f>AE184+AF184+AG184+AH184</f>
        <v/>
      </c>
      <c r="AU184" s="27">
        <f>AI184+AJ184+AK184+AL184</f>
        <v/>
      </c>
      <c r="AV184" s="29" t="n">
        <v>0</v>
      </c>
      <c r="AW184" s="29" t="n">
        <v>0</v>
      </c>
    </row>
    <row r="185">
      <c r="C185" s="10" t="inlineStr">
        <is>
          <t>Other (Investing)</t>
        </is>
      </c>
      <c r="G185" s="14" t="n">
        <v>21</v>
      </c>
      <c r="H185" s="14" t="n">
        <v>10</v>
      </c>
      <c r="I185" s="14" t="n">
        <v>16</v>
      </c>
      <c r="J185" s="14" t="n">
        <v>-44</v>
      </c>
      <c r="K185" s="14" t="n">
        <v>-77</v>
      </c>
      <c r="L185" s="14" t="n">
        <v>-63</v>
      </c>
      <c r="M185" s="14" t="n">
        <v>-22</v>
      </c>
      <c r="N185" s="14" t="n">
        <v>-204</v>
      </c>
      <c r="O185" s="14" t="n">
        <v>-91</v>
      </c>
      <c r="P185" s="14" t="n">
        <v>20</v>
      </c>
      <c r="Q185" s="14" t="n">
        <v>-19</v>
      </c>
      <c r="R185" s="14" t="n">
        <v>-3</v>
      </c>
      <c r="S185" s="14" t="n">
        <v>-22</v>
      </c>
      <c r="T185" s="14" t="n">
        <v>-2</v>
      </c>
      <c r="U185" s="14" t="n">
        <v>-11</v>
      </c>
      <c r="V185" s="14" t="n">
        <v>2</v>
      </c>
      <c r="W185" s="14" t="n">
        <v>-58</v>
      </c>
      <c r="X185" s="14" t="n">
        <v>-67</v>
      </c>
      <c r="Y185" s="14" t="n">
        <v>95</v>
      </c>
      <c r="Z185" s="14" t="n">
        <v>-13</v>
      </c>
      <c r="AA185" s="14" t="n">
        <v>-96</v>
      </c>
      <c r="AB185" s="14" t="n">
        <v>-84</v>
      </c>
      <c r="AC185" s="14" t="n">
        <v>-56</v>
      </c>
      <c r="AD185" s="30" t="n">
        <v>0</v>
      </c>
      <c r="AE185" s="30" t="n">
        <v>0</v>
      </c>
      <c r="AF185" s="30" t="n">
        <v>0</v>
      </c>
      <c r="AG185" s="30" t="n">
        <v>0</v>
      </c>
      <c r="AH185" s="30" t="n">
        <v>0</v>
      </c>
      <c r="AI185" s="30" t="n">
        <v>0</v>
      </c>
      <c r="AJ185" s="30" t="n">
        <v>0</v>
      </c>
      <c r="AK185" s="30" t="n">
        <v>0</v>
      </c>
      <c r="AL185" s="30" t="n">
        <v>0</v>
      </c>
      <c r="AN185" s="14" t="n">
        <v>3</v>
      </c>
      <c r="AO185" s="14" t="n">
        <v>-366</v>
      </c>
      <c r="AP185" s="14" t="n">
        <v>-93</v>
      </c>
      <c r="AQ185" s="14" t="n">
        <v>-33</v>
      </c>
      <c r="AR185" s="14" t="n">
        <v>-43</v>
      </c>
      <c r="AS185" s="28">
        <f>AA185+AB185+AC185+AD185</f>
        <v/>
      </c>
      <c r="AT185" s="28">
        <f>AE185+AF185+AG185+AH185</f>
        <v/>
      </c>
      <c r="AU185" s="28">
        <f>AI185+AJ185+AK185+AL185</f>
        <v/>
      </c>
      <c r="AV185" s="30" t="n">
        <v>0</v>
      </c>
      <c r="AW185" s="30" t="n">
        <v>0</v>
      </c>
    </row>
    <row r="186">
      <c r="B186" s="6" t="inlineStr">
        <is>
          <t>Cash Flow from Investing Activities</t>
        </is>
      </c>
      <c r="G186" s="12">
        <f>G178+G179+G180+G181+G182+G183+G184+G185</f>
        <v/>
      </c>
      <c r="H186" s="12">
        <f>H178+H179+H180+H181+H182+H183+H184+H185</f>
        <v/>
      </c>
      <c r="I186" s="12">
        <f>I178+I179+I180+I181+I182+I183+I184+I185</f>
        <v/>
      </c>
      <c r="J186" s="12">
        <f>J178+J179+J180+J181+J182+J183+J184+J185</f>
        <v/>
      </c>
      <c r="K186" s="12">
        <f>K178+K179+K180+K181+K182+K183+K184+K185</f>
        <v/>
      </c>
      <c r="L186" s="12">
        <f>L178+L179+L180+L181+L182+L183+L184+L185</f>
        <v/>
      </c>
      <c r="M186" s="12">
        <f>M178+M179+M180+M181+M182+M183+M184+M185</f>
        <v/>
      </c>
      <c r="N186" s="12">
        <f>N178+N179+N180+N181+N182+N183+N184+N185</f>
        <v/>
      </c>
      <c r="O186" s="12">
        <f>O178+O179+O180+O181+O182+O183+O184+O185</f>
        <v/>
      </c>
      <c r="P186" s="12">
        <f>P178+P179+P180+P181+P182+P183+P184+P185</f>
        <v/>
      </c>
      <c r="Q186" s="12">
        <f>Q178+Q179+Q180+Q181+Q182+Q183+Q184+Q185</f>
        <v/>
      </c>
      <c r="R186" s="12">
        <f>R178+R179+R180+R181+R182+R183+R184+R185</f>
        <v/>
      </c>
      <c r="S186" s="12">
        <f>S178+S179+S180+S181+S182+S183+S184+S185</f>
        <v/>
      </c>
      <c r="T186" s="12">
        <f>T178+T179+T180+T181+T182+T183+T184+T185</f>
        <v/>
      </c>
      <c r="U186" s="12">
        <f>U178+U179+U180+U181+U182+U183+U184+U185</f>
        <v/>
      </c>
      <c r="V186" s="12">
        <f>V178+V179+V180+V181+V182+V183+V184+V185</f>
        <v/>
      </c>
      <c r="W186" s="12">
        <f>W178+W179+W180+W181+W182+W183+W184+W185</f>
        <v/>
      </c>
      <c r="X186" s="12">
        <f>X178+X179+X180+X181+X182+X183+X184+X185</f>
        <v/>
      </c>
      <c r="Y186" s="12">
        <f>Y178+Y179+Y180+Y181+Y182+Y183+Y184+Y185</f>
        <v/>
      </c>
      <c r="Z186" s="12">
        <f>Z178+Z179+Z180+Z181+Z182+Z183+Z184+Z185</f>
        <v/>
      </c>
      <c r="AA186" s="12">
        <f>AA178+AA179+AA180+AA181+AA182+AA183+AA184+AA185</f>
        <v/>
      </c>
      <c r="AB186" s="12">
        <f>AB178+AB179+AB180+AB181+AB182+AB183+AB184+AB185</f>
        <v/>
      </c>
      <c r="AC186" s="12">
        <f>AC178+AC179+AC180+AC181+AC182+AC183+AC184+AC185</f>
        <v/>
      </c>
      <c r="AD186" s="12">
        <f>AD178+AD179+AD180+AD181+AD182+AD183+AD184+AD185</f>
        <v/>
      </c>
      <c r="AE186" s="12">
        <f>AE178+AE179+AE180+AE181+AE182+AE183+AE184+AE185</f>
        <v/>
      </c>
      <c r="AF186" s="12">
        <f>AF178+AF179+AF180+AF181+AF182+AF183+AF184+AF185</f>
        <v/>
      </c>
      <c r="AG186" s="12">
        <f>AG178+AG179+AG180+AG181+AG182+AG183+AG184+AG185</f>
        <v/>
      </c>
      <c r="AH186" s="12">
        <f>AH178+AH179+AH180+AH181+AH182+AH183+AH184+AH185</f>
        <v/>
      </c>
      <c r="AI186" s="12">
        <f>AI178+AI179+AI180+AI181+AI182+AI183+AI184+AI185</f>
        <v/>
      </c>
      <c r="AJ186" s="12">
        <f>AJ178+AJ179+AJ180+AJ181+AJ182+AJ183+AJ184+AJ185</f>
        <v/>
      </c>
      <c r="AK186" s="12">
        <f>AK178+AK179+AK180+AK181+AK182+AK183+AK184+AK185</f>
        <v/>
      </c>
      <c r="AL186" s="12">
        <f>AL178+AL179+AL180+AL181+AL182+AL183+AL184+AL185</f>
        <v/>
      </c>
      <c r="AN186" s="12">
        <f>AN178+AN179+AN180+AN181+AN182+AN183+AN184+AN185</f>
        <v/>
      </c>
      <c r="AO186" s="12">
        <f>AO178+AO179+AO180+AO181+AO182+AO183+AO184+AO185</f>
        <v/>
      </c>
      <c r="AP186" s="12">
        <f>AP178+AP179+AP180+AP181+AP182+AP183+AP184+AP185</f>
        <v/>
      </c>
      <c r="AQ186" s="12">
        <f>AQ178+AQ179+AQ180+AQ181+AQ182+AQ183+AQ184+AQ185</f>
        <v/>
      </c>
      <c r="AR186" s="12">
        <f>AR178+AR179+AR180+AR181+AR182+AR183+AR184+AR185</f>
        <v/>
      </c>
      <c r="AS186" s="25">
        <f>AA186+AB186+AC186+AD186</f>
        <v/>
      </c>
      <c r="AT186" s="25">
        <f>AE186+AF186+AG186+AH186</f>
        <v/>
      </c>
      <c r="AU186" s="25">
        <f>AI186+AJ186+AK186+AL186</f>
        <v/>
      </c>
      <c r="AV186" s="12">
        <f>AV178+AV179+AV180+AV181+AV182+AV183+AV184+AV185</f>
        <v/>
      </c>
      <c r="AW186" s="12">
        <f>AW178+AW179+AW180+AW181+AW182+AW183+AW184+AW185</f>
        <v/>
      </c>
    </row>
    <row r="187">
      <c r="D187" s="3" t="inlineStr">
        <is>
          <t>Recon: CFI</t>
        </is>
      </c>
      <c r="G187" s="26">
        <f>IF(_reported!G22="","",G186-_reported!G22)</f>
        <v/>
      </c>
      <c r="H187" s="26">
        <f>IF(_reported!H22="","",H186-_reported!H22)</f>
        <v/>
      </c>
      <c r="I187" s="26">
        <f>IF(_reported!I22="","",I186-_reported!I22)</f>
        <v/>
      </c>
      <c r="J187" s="26">
        <f>IF(_reported!J22="","",J186-_reported!J22)</f>
        <v/>
      </c>
      <c r="K187" s="26">
        <f>IF(_reported!K22="","",K186-_reported!K22)</f>
        <v/>
      </c>
      <c r="L187" s="26">
        <f>IF(_reported!L22="","",L186-_reported!L22)</f>
        <v/>
      </c>
      <c r="M187" s="26">
        <f>IF(_reported!M22="","",M186-_reported!M22)</f>
        <v/>
      </c>
      <c r="N187" s="26">
        <f>IF(_reported!N22="","",N186-_reported!N22)</f>
        <v/>
      </c>
      <c r="O187" s="26">
        <f>IF(_reported!O22="","",O186-_reported!O22)</f>
        <v/>
      </c>
      <c r="P187" s="26">
        <f>IF(_reported!P22="","",P186-_reported!P22)</f>
        <v/>
      </c>
      <c r="Q187" s="26">
        <f>IF(_reported!Q22="","",Q186-_reported!Q22)</f>
        <v/>
      </c>
      <c r="R187" s="26">
        <f>IF(_reported!R22="","",R186-_reported!R22)</f>
        <v/>
      </c>
      <c r="S187" s="26">
        <f>IF(_reported!S22="","",S186-_reported!S22)</f>
        <v/>
      </c>
      <c r="T187" s="26">
        <f>IF(_reported!T22="","",T186-_reported!T22)</f>
        <v/>
      </c>
      <c r="U187" s="26">
        <f>IF(_reported!U22="","",U186-_reported!U22)</f>
        <v/>
      </c>
      <c r="V187" s="26">
        <f>IF(_reported!V22="","",V186-_reported!V22)</f>
        <v/>
      </c>
      <c r="W187" s="26">
        <f>IF(_reported!W22="","",W186-_reported!W22)</f>
        <v/>
      </c>
      <c r="X187" s="26">
        <f>IF(_reported!X22="","",X186-_reported!X22)</f>
        <v/>
      </c>
      <c r="Y187" s="26">
        <f>IF(_reported!Y22="","",Y186-_reported!Y22)</f>
        <v/>
      </c>
      <c r="Z187" s="26">
        <f>IF(_reported!Z22="","",Z186-_reported!Z22)</f>
        <v/>
      </c>
      <c r="AA187" s="26">
        <f>IF(_reported!AA22="","",AA186-_reported!AA22)</f>
        <v/>
      </c>
      <c r="AB187" s="26">
        <f>IF(_reported!AB22="","",AB186-_reported!AB22)</f>
        <v/>
      </c>
      <c r="AC187" s="26">
        <f>IF(_reported!AC22="","",AC186-_reported!AC22)</f>
        <v/>
      </c>
      <c r="AN187" s="26">
        <f>IF(_reported!AN22="","",AN186-_reported!AN22)</f>
        <v/>
      </c>
      <c r="AO187" s="26">
        <f>IF(_reported!AO22="","",AO186-_reported!AO22)</f>
        <v/>
      </c>
      <c r="AP187" s="26">
        <f>IF(_reported!AP22="","",AP186-_reported!AP22)</f>
        <v/>
      </c>
      <c r="AQ187" s="26">
        <f>IF(_reported!AQ22="","",AQ186-_reported!AQ22)</f>
        <v/>
      </c>
      <c r="AR187" s="26">
        <f>IF(_reported!AR22="","",AR186-_reported!AR22)</f>
        <v/>
      </c>
    </row>
    <row r="188"/>
    <row r="189">
      <c r="C189" s="10" t="inlineStr">
        <is>
          <t>Proceeds from Issuance of Debt</t>
        </is>
      </c>
      <c r="G189" s="11" t="n">
        <v>0</v>
      </c>
      <c r="H189" s="11" t="n">
        <v>0</v>
      </c>
      <c r="I189" s="11" t="n">
        <v>1188</v>
      </c>
      <c r="J189" s="11" t="n">
        <v>0</v>
      </c>
      <c r="K189" s="11" t="n">
        <v>2000</v>
      </c>
      <c r="L189" s="11" t="n">
        <v>0</v>
      </c>
      <c r="M189" s="11" t="n">
        <v>0</v>
      </c>
      <c r="N189" s="11" t="n">
        <v>0</v>
      </c>
      <c r="O189" s="11" t="n">
        <v>3349</v>
      </c>
      <c r="P189" s="11" t="n">
        <v>1872</v>
      </c>
      <c r="Q189" s="11" t="n">
        <v>1495</v>
      </c>
      <c r="R189" s="11" t="n">
        <v>0</v>
      </c>
      <c r="S189" s="11" t="n">
        <v>0</v>
      </c>
      <c r="T189" s="11" t="n">
        <v>999</v>
      </c>
      <c r="U189" s="11" t="n">
        <v>0</v>
      </c>
      <c r="V189" s="11" t="n">
        <v>0</v>
      </c>
      <c r="W189" s="11" t="n">
        <v>0</v>
      </c>
      <c r="X189" s="11" t="n">
        <v>2682</v>
      </c>
      <c r="Y189" s="11" t="n">
        <v>1748</v>
      </c>
      <c r="Z189" s="11" t="n">
        <v>0</v>
      </c>
      <c r="AA189" s="11" t="n">
        <v>0</v>
      </c>
      <c r="AB189" s="11" t="n">
        <v>0</v>
      </c>
      <c r="AC189" s="11" t="n">
        <v>0</v>
      </c>
      <c r="AD189" s="29" t="n">
        <v>0</v>
      </c>
      <c r="AE189" s="29" t="n">
        <v>0</v>
      </c>
      <c r="AF189" s="29" t="n">
        <v>0</v>
      </c>
      <c r="AG189" s="29" t="n">
        <v>0</v>
      </c>
      <c r="AH189" s="29" t="n">
        <v>0</v>
      </c>
      <c r="AI189" s="29" t="n">
        <v>0</v>
      </c>
      <c r="AJ189" s="29" t="n">
        <v>0</v>
      </c>
      <c r="AK189" s="29" t="n">
        <v>0</v>
      </c>
      <c r="AL189" s="29" t="n">
        <v>0</v>
      </c>
      <c r="AN189" s="11" t="n">
        <v>1188</v>
      </c>
      <c r="AO189" s="11" t="n">
        <v>2000</v>
      </c>
      <c r="AP189" s="11" t="n">
        <v>6716</v>
      </c>
      <c r="AQ189" s="11" t="n">
        <v>999</v>
      </c>
      <c r="AR189" s="11" t="n">
        <v>4430</v>
      </c>
      <c r="AS189" s="27">
        <f>AA189+AB189+AC189+AD189</f>
        <v/>
      </c>
      <c r="AT189" s="27">
        <f>AE189+AF189+AG189+AH189</f>
        <v/>
      </c>
      <c r="AU189" s="27">
        <f>AI189+AJ189+AK189+AL189</f>
        <v/>
      </c>
      <c r="AV189" s="29" t="n">
        <v>0</v>
      </c>
      <c r="AW189" s="29" t="n">
        <v>0</v>
      </c>
    </row>
    <row r="190">
      <c r="C190" s="10" t="inlineStr">
        <is>
          <t>Repayments of Debt</t>
        </is>
      </c>
      <c r="G190" s="14" t="n">
        <v>-84</v>
      </c>
      <c r="H190" s="14" t="n">
        <v>-19</v>
      </c>
      <c r="I190" s="14" t="n">
        <v>-1241</v>
      </c>
      <c r="J190" s="14" t="n">
        <v>-176</v>
      </c>
      <c r="K190" s="14" t="n">
        <v>-1949</v>
      </c>
      <c r="L190" s="14" t="n">
        <v>-32</v>
      </c>
      <c r="M190" s="14" t="n">
        <v>-27</v>
      </c>
      <c r="N190" s="14" t="n">
        <v>-24</v>
      </c>
      <c r="O190" s="14" t="n">
        <v>-20</v>
      </c>
      <c r="P190" s="14" t="n">
        <v>-33</v>
      </c>
      <c r="Q190" s="14" t="n">
        <v>-653</v>
      </c>
      <c r="R190" s="14" t="n">
        <v>-55</v>
      </c>
      <c r="S190" s="14" t="n">
        <v>-53</v>
      </c>
      <c r="T190" s="14" t="n">
        <v>-1048</v>
      </c>
      <c r="U190" s="14" t="n">
        <v>-715</v>
      </c>
      <c r="V190" s="14" t="n">
        <v>-81</v>
      </c>
      <c r="W190" s="14" t="n">
        <v>-84</v>
      </c>
      <c r="X190" s="14" t="n">
        <v>-2542</v>
      </c>
      <c r="Y190" s="14" t="n">
        <v>-978</v>
      </c>
      <c r="Z190" s="14" t="n">
        <v>-1015</v>
      </c>
      <c r="AA190" s="14" t="n">
        <v>-2943</v>
      </c>
      <c r="AB190" s="14" t="n">
        <v>-1683</v>
      </c>
      <c r="AC190" s="14" t="n">
        <v>-4754</v>
      </c>
      <c r="AD190" s="30" t="n">
        <v>0</v>
      </c>
      <c r="AE190" s="30" t="n">
        <v>0</v>
      </c>
      <c r="AF190" s="30" t="n">
        <v>0</v>
      </c>
      <c r="AG190" s="30" t="n">
        <v>0</v>
      </c>
      <c r="AH190" s="30" t="n">
        <v>0</v>
      </c>
      <c r="AI190" s="30" t="n">
        <v>0</v>
      </c>
      <c r="AJ190" s="30" t="n">
        <v>0</v>
      </c>
      <c r="AK190" s="30" t="n">
        <v>0</v>
      </c>
      <c r="AL190" s="30" t="n">
        <v>0</v>
      </c>
      <c r="AN190" s="14" t="n">
        <v>-1520</v>
      </c>
      <c r="AO190" s="14" t="n">
        <v>-2032</v>
      </c>
      <c r="AP190" s="14" t="n">
        <v>-761</v>
      </c>
      <c r="AQ190" s="14" t="n">
        <v>-1897</v>
      </c>
      <c r="AR190" s="14" t="n">
        <v>-4619</v>
      </c>
      <c r="AS190" s="28">
        <f>AA190+AB190+AC190+AD190</f>
        <v/>
      </c>
      <c r="AT190" s="28">
        <f>AE190+AF190+AG190+AH190</f>
        <v/>
      </c>
      <c r="AU190" s="28">
        <f>AI190+AJ190+AK190+AL190</f>
        <v/>
      </c>
      <c r="AV190" s="30" t="n">
        <v>0</v>
      </c>
      <c r="AW190" s="30" t="n">
        <v>0</v>
      </c>
    </row>
    <row r="191">
      <c r="C191" s="10" t="inlineStr">
        <is>
          <t>Payments of Dividends to Shareholders</t>
        </is>
      </c>
      <c r="K191" s="11" t="n">
        <v>-112</v>
      </c>
      <c r="L191" s="11" t="n">
        <v>-112</v>
      </c>
      <c r="M191" s="11" t="n">
        <v>-111</v>
      </c>
      <c r="N191" s="11" t="n">
        <v>-126</v>
      </c>
      <c r="O191" s="11" t="n">
        <v>-126</v>
      </c>
      <c r="P191" s="11" t="n">
        <v>-126</v>
      </c>
      <c r="Q191" s="11" t="n">
        <v>-126</v>
      </c>
      <c r="R191" s="11" t="n">
        <v>-126</v>
      </c>
      <c r="S191" s="11" t="n">
        <v>-129</v>
      </c>
      <c r="T191" s="11" t="n">
        <v>-127</v>
      </c>
      <c r="U191" s="11" t="n">
        <v>-128</v>
      </c>
      <c r="V191" s="11" t="n">
        <v>-129</v>
      </c>
      <c r="W191" s="11" t="n">
        <v>-131</v>
      </c>
      <c r="X191" s="11" t="n">
        <v>-130</v>
      </c>
      <c r="Y191" s="11" t="n">
        <v>-131</v>
      </c>
      <c r="Z191" s="11" t="n">
        <v>-130</v>
      </c>
      <c r="AA191" s="11" t="n">
        <v>-134</v>
      </c>
      <c r="AB191" s="11" t="n">
        <v>-132</v>
      </c>
      <c r="AC191" s="11" t="n">
        <v>-171</v>
      </c>
      <c r="AD191" s="29" t="n">
        <v>-175</v>
      </c>
      <c r="AE191" s="29" t="n">
        <v>-175</v>
      </c>
      <c r="AF191" s="29" t="n">
        <v>-175</v>
      </c>
      <c r="AG191" s="29" t="n">
        <v>-175</v>
      </c>
      <c r="AH191" s="29" t="n">
        <v>-175</v>
      </c>
      <c r="AI191" s="29" t="n">
        <v>-175</v>
      </c>
      <c r="AJ191" s="29" t="n">
        <v>-175</v>
      </c>
      <c r="AK191" s="29" t="n">
        <v>-175</v>
      </c>
      <c r="AL191" s="29" t="n">
        <v>-175</v>
      </c>
      <c r="AO191" s="11" t="n">
        <v>-461</v>
      </c>
      <c r="AP191" s="11" t="n">
        <v>-504</v>
      </c>
      <c r="AQ191" s="11" t="n">
        <v>-513</v>
      </c>
      <c r="AR191" s="11" t="n">
        <v>-522</v>
      </c>
      <c r="AS191" s="27">
        <f>AA191+AB191+AC191+AD191</f>
        <v/>
      </c>
      <c r="AT191" s="27">
        <f>AE191+AF191+AG191+AH191</f>
        <v/>
      </c>
      <c r="AU191" s="27">
        <f>AI191+AJ191+AK191+AL191</f>
        <v/>
      </c>
      <c r="AV191" s="29" t="n">
        <v>-700</v>
      </c>
      <c r="AW191" s="29" t="n">
        <v>-700</v>
      </c>
    </row>
    <row r="192">
      <c r="C192" s="10" t="inlineStr">
        <is>
          <t>Repurchases of Common Stock — Repurchase Program</t>
        </is>
      </c>
      <c r="G192" s="14" t="n">
        <v>0</v>
      </c>
      <c r="H192" s="14" t="n">
        <v>0</v>
      </c>
      <c r="I192" s="14" t="n">
        <v>0</v>
      </c>
      <c r="J192" s="14" t="n">
        <v>-1294</v>
      </c>
      <c r="K192" s="14" t="n">
        <v>-259</v>
      </c>
      <c r="L192" s="14" t="n">
        <v>-408</v>
      </c>
      <c r="M192" s="14" t="n">
        <v>-981</v>
      </c>
      <c r="N192" s="14" t="n">
        <v>-784</v>
      </c>
      <c r="O192" s="14" t="n">
        <v>-425</v>
      </c>
      <c r="P192" s="14" t="n">
        <v>0</v>
      </c>
      <c r="Q192" s="14" t="n">
        <v>0</v>
      </c>
      <c r="R192" s="14" t="n">
        <v>0</v>
      </c>
      <c r="S192" s="14" t="n">
        <v>0</v>
      </c>
      <c r="T192" s="14" t="n">
        <v>0</v>
      </c>
      <c r="U192" s="14" t="n">
        <v>0</v>
      </c>
      <c r="V192" s="14" t="n">
        <v>-300</v>
      </c>
      <c r="W192" s="14" t="n">
        <v>0</v>
      </c>
      <c r="X192" s="14" t="n">
        <v>0</v>
      </c>
      <c r="Y192" s="14" t="n">
        <v>0</v>
      </c>
      <c r="Z192" s="14" t="n">
        <v>0</v>
      </c>
      <c r="AA192" s="14" t="n">
        <v>-300</v>
      </c>
      <c r="AB192" s="14" t="n">
        <v>-350</v>
      </c>
      <c r="AC192" s="14" t="n">
        <v>0</v>
      </c>
      <c r="AD192" s="28">
        <f>-(AD175+AD178)*AD154</f>
        <v/>
      </c>
      <c r="AE192" s="28">
        <f>-(AE175+AE178)*AE154</f>
        <v/>
      </c>
      <c r="AF192" s="28">
        <f>-(AF175+AF178)*AF154</f>
        <v/>
      </c>
      <c r="AG192" s="28">
        <f>-(AG175+AG178)*AG154</f>
        <v/>
      </c>
      <c r="AH192" s="28">
        <f>-(AH175+AH178)*AH154</f>
        <v/>
      </c>
      <c r="AI192" s="28">
        <f>-(AI175+AI178)*AI154</f>
        <v/>
      </c>
      <c r="AJ192" s="28">
        <f>-(AJ175+AJ178)*AJ154</f>
        <v/>
      </c>
      <c r="AK192" s="28">
        <f>-(AK175+AK178)*AK154</f>
        <v/>
      </c>
      <c r="AL192" s="28">
        <f>-(AL175+AL178)*AL154</f>
        <v/>
      </c>
      <c r="AN192" s="14" t="n">
        <v>-1294</v>
      </c>
      <c r="AO192" s="14" t="n">
        <v>-2432</v>
      </c>
      <c r="AP192" s="14" t="n">
        <v>-425</v>
      </c>
      <c r="AQ192" s="14" t="n">
        <v>-300</v>
      </c>
      <c r="AR192" s="14" t="n">
        <v>0</v>
      </c>
      <c r="AS192" s="28">
        <f>AA192+AB192+AC192+AD192</f>
        <v/>
      </c>
      <c r="AT192" s="28">
        <f>AE192+AF192+AG192+AH192</f>
        <v/>
      </c>
      <c r="AU192" s="28">
        <f>AI192+AJ192+AK192+AL192</f>
        <v/>
      </c>
      <c r="AV192" s="28">
        <f>-(AV175+AV178)*AV154</f>
        <v/>
      </c>
      <c r="AW192" s="28">
        <f>-(AW175+AW178)*AW154</f>
        <v/>
      </c>
    </row>
    <row r="193">
      <c r="C193" s="10" t="inlineStr">
        <is>
          <t>Repurchases — Withholdings on Employee Equity Awards</t>
        </is>
      </c>
      <c r="K193" s="11" t="n">
        <v>-102</v>
      </c>
      <c r="L193" s="11" t="n">
        <v>-10</v>
      </c>
      <c r="M193" s="11" t="n">
        <v>-4</v>
      </c>
      <c r="N193" s="11" t="n">
        <v>-9</v>
      </c>
      <c r="AA193" s="11" t="n">
        <v>-367</v>
      </c>
      <c r="AB193" s="11" t="n">
        <v>-178</v>
      </c>
      <c r="AC193" s="11" t="n">
        <v>-217</v>
      </c>
      <c r="AD193" s="27">
        <f>-AD10*AD153</f>
        <v/>
      </c>
      <c r="AE193" s="27">
        <f>-AE10*AE153</f>
        <v/>
      </c>
      <c r="AF193" s="27">
        <f>-AF10*AF153</f>
        <v/>
      </c>
      <c r="AG193" s="27">
        <f>-AG10*AG153</f>
        <v/>
      </c>
      <c r="AH193" s="27">
        <f>-AH10*AH153</f>
        <v/>
      </c>
      <c r="AI193" s="27">
        <f>-AI10*AI153</f>
        <v/>
      </c>
      <c r="AJ193" s="27">
        <f>-AJ10*AJ153</f>
        <v/>
      </c>
      <c r="AK193" s="27">
        <f>-AK10*AK153</f>
        <v/>
      </c>
      <c r="AL193" s="27">
        <f>-AL10*AL153</f>
        <v/>
      </c>
      <c r="AO193" s="11" t="n">
        <v>-125</v>
      </c>
      <c r="AS193" s="27">
        <f>AA193+AB193+AC193+AD193</f>
        <v/>
      </c>
      <c r="AT193" s="27">
        <f>AE193+AF193+AG193+AH193</f>
        <v/>
      </c>
      <c r="AU193" s="27">
        <f>AI193+AJ193+AK193+AL193</f>
        <v/>
      </c>
      <c r="AV193" s="27">
        <f>-AV10*AV153</f>
        <v/>
      </c>
      <c r="AW193" s="27">
        <f>-AW10*AW153</f>
        <v/>
      </c>
    </row>
    <row r="194">
      <c r="C194" s="10" t="inlineStr">
        <is>
          <t>Payments on Equipment Purchase Contracts</t>
        </is>
      </c>
      <c r="G194" s="14" t="n">
        <v>-97</v>
      </c>
      <c r="H194" s="14" t="n">
        <v>-26</v>
      </c>
      <c r="I194" s="14" t="n">
        <v>-16</v>
      </c>
      <c r="J194" s="14" t="n">
        <v>-156</v>
      </c>
      <c r="K194" s="14" t="n">
        <v>-78</v>
      </c>
      <c r="L194" s="14" t="n">
        <v>-27</v>
      </c>
      <c r="M194" s="14" t="n">
        <v>-27</v>
      </c>
      <c r="N194" s="14" t="n">
        <v>-9</v>
      </c>
      <c r="O194" s="14" t="n">
        <v>-47</v>
      </c>
      <c r="P194" s="14" t="n">
        <v>-29</v>
      </c>
      <c r="Q194" s="14" t="n">
        <v>-36</v>
      </c>
      <c r="R194" s="14" t="n">
        <v>-26</v>
      </c>
      <c r="S194" s="14" t="n">
        <v>-56</v>
      </c>
      <c r="T194" s="14" t="n">
        <v>-26</v>
      </c>
      <c r="U194" s="14" t="n">
        <v>-45</v>
      </c>
      <c r="V194" s="14" t="n">
        <v>-22</v>
      </c>
      <c r="W194" s="14" t="n">
        <v>0</v>
      </c>
      <c r="X194" s="14" t="n">
        <v>0</v>
      </c>
      <c r="Y194" s="14" t="n">
        <v>0</v>
      </c>
      <c r="Z194" s="14" t="n">
        <v>0</v>
      </c>
      <c r="AD194" s="30" t="n">
        <v>0</v>
      </c>
      <c r="AE194" s="30" t="n">
        <v>0</v>
      </c>
      <c r="AF194" s="30" t="n">
        <v>0</v>
      </c>
      <c r="AG194" s="30" t="n">
        <v>0</v>
      </c>
      <c r="AH194" s="30" t="n">
        <v>0</v>
      </c>
      <c r="AI194" s="30" t="n">
        <v>0</v>
      </c>
      <c r="AJ194" s="30" t="n">
        <v>0</v>
      </c>
      <c r="AK194" s="30" t="n">
        <v>0</v>
      </c>
      <c r="AL194" s="30" t="n">
        <v>0</v>
      </c>
      <c r="AN194" s="14" t="n">
        <v>-295</v>
      </c>
      <c r="AO194" s="14" t="n">
        <v>-141</v>
      </c>
      <c r="AP194" s="14" t="n">
        <v>-138</v>
      </c>
      <c r="AQ194" s="14" t="n">
        <v>-149</v>
      </c>
      <c r="AR194" s="14" t="n">
        <v>0</v>
      </c>
      <c r="AS194" s="28">
        <f>AA194+AB194+AC194+AD194</f>
        <v/>
      </c>
      <c r="AT194" s="28">
        <f>AE194+AF194+AG194+AH194</f>
        <v/>
      </c>
      <c r="AU194" s="28">
        <f>AI194+AJ194+AK194+AL194</f>
        <v/>
      </c>
      <c r="AV194" s="30" t="n">
        <v>0</v>
      </c>
      <c r="AW194" s="30" t="n">
        <v>0</v>
      </c>
    </row>
    <row r="195">
      <c r="C195" s="10" t="inlineStr">
        <is>
          <t>Other (Financing)</t>
        </is>
      </c>
      <c r="G195" s="14" t="n">
        <v>-33</v>
      </c>
      <c r="H195" s="14" t="n">
        <v>50</v>
      </c>
      <c r="I195" s="14" t="n">
        <v>-159</v>
      </c>
      <c r="J195" s="14" t="n">
        <v>282</v>
      </c>
      <c r="K195" s="14" t="n">
        <v>-13</v>
      </c>
      <c r="L195" s="14" t="n">
        <v>123</v>
      </c>
      <c r="M195" s="14" t="n">
        <v>-11</v>
      </c>
      <c r="N195" s="14" t="n">
        <v>112</v>
      </c>
      <c r="O195" s="14" t="n">
        <v>-99</v>
      </c>
      <c r="P195" s="14" t="n">
        <v>118</v>
      </c>
      <c r="Q195" s="14" t="n">
        <v>-19</v>
      </c>
      <c r="R195" s="14" t="n">
        <v>95</v>
      </c>
      <c r="S195" s="14" t="n">
        <v>-114</v>
      </c>
      <c r="T195" s="14" t="n">
        <v>96</v>
      </c>
      <c r="U195" s="14" t="n">
        <v>-22</v>
      </c>
      <c r="V195" s="14" t="n">
        <v>58</v>
      </c>
      <c r="W195" s="14" t="n">
        <v>-207</v>
      </c>
      <c r="X195" s="14" t="n">
        <v>86</v>
      </c>
      <c r="Y195" s="14" t="n">
        <v>-99</v>
      </c>
      <c r="Z195" s="14" t="n">
        <v>81</v>
      </c>
      <c r="AA195" s="14" t="n">
        <v>-1</v>
      </c>
      <c r="AB195" s="14" t="n">
        <v>176</v>
      </c>
      <c r="AC195" s="14" t="n">
        <v>408</v>
      </c>
      <c r="AD195" s="30" t="n">
        <v>0</v>
      </c>
      <c r="AE195" s="30" t="n">
        <v>0</v>
      </c>
      <c r="AF195" s="30" t="n">
        <v>0</v>
      </c>
      <c r="AG195" s="30" t="n">
        <v>0</v>
      </c>
      <c r="AH195" s="30" t="n">
        <v>0</v>
      </c>
      <c r="AI195" s="30" t="n">
        <v>0</v>
      </c>
      <c r="AJ195" s="30" t="n">
        <v>0</v>
      </c>
      <c r="AK195" s="30" t="n">
        <v>0</v>
      </c>
      <c r="AL195" s="30" t="n">
        <v>0</v>
      </c>
      <c r="AN195" s="14" t="n">
        <v>140</v>
      </c>
      <c r="AO195" s="14" t="n">
        <v>211</v>
      </c>
      <c r="AP195" s="14" t="n">
        <v>95</v>
      </c>
      <c r="AQ195" s="14" t="n">
        <v>18</v>
      </c>
      <c r="AR195" s="14" t="n">
        <v>-139</v>
      </c>
      <c r="AS195" s="28">
        <f>AA195+AB195+AC195+AD195</f>
        <v/>
      </c>
      <c r="AT195" s="28">
        <f>AE195+AF195+AG195+AH195</f>
        <v/>
      </c>
      <c r="AU195" s="28">
        <f>AI195+AJ195+AK195+AL195</f>
        <v/>
      </c>
      <c r="AV195" s="30" t="n">
        <v>0</v>
      </c>
      <c r="AW195" s="30" t="n">
        <v>0</v>
      </c>
    </row>
    <row r="196">
      <c r="B196" s="6" t="inlineStr">
        <is>
          <t>Cash Flow from Financing Activities</t>
        </is>
      </c>
      <c r="G196" s="12">
        <f>G189+G190+G191+G192+G193+G194+G195</f>
        <v/>
      </c>
      <c r="H196" s="12">
        <f>H189+H190+H191+H192+H193+H194+H195</f>
        <v/>
      </c>
      <c r="I196" s="12">
        <f>I189+I190+I191+I192+I193+I194+I195</f>
        <v/>
      </c>
      <c r="J196" s="12">
        <f>J189+J190+J191+J192+J193+J194+J195</f>
        <v/>
      </c>
      <c r="K196" s="12">
        <f>K189+K190+K191+K192+K193+K194+K195</f>
        <v/>
      </c>
      <c r="L196" s="12">
        <f>L189+L190+L191+L192+L193+L194+L195</f>
        <v/>
      </c>
      <c r="M196" s="12">
        <f>M189+M190+M191+M192+M193+M194+M195</f>
        <v/>
      </c>
      <c r="N196" s="12">
        <f>N189+N190+N191+N192+N193+N194+N195</f>
        <v/>
      </c>
      <c r="O196" s="12">
        <f>O189+O190+O191+O192+O193+O194+O195</f>
        <v/>
      </c>
      <c r="P196" s="12">
        <f>P189+P190+P191+P192+P193+P194+P195</f>
        <v/>
      </c>
      <c r="Q196" s="12">
        <f>Q189+Q190+Q191+Q192+Q193+Q194+Q195</f>
        <v/>
      </c>
      <c r="R196" s="12">
        <f>R189+R190+R191+R192+R193+R194+R195</f>
        <v/>
      </c>
      <c r="S196" s="12">
        <f>S189+S190+S191+S192+S193+S194+S195</f>
        <v/>
      </c>
      <c r="T196" s="12">
        <f>T189+T190+T191+T192+T193+T194+T195</f>
        <v/>
      </c>
      <c r="U196" s="12">
        <f>U189+U190+U191+U192+U193+U194+U195</f>
        <v/>
      </c>
      <c r="V196" s="12">
        <f>V189+V190+V191+V192+V193+V194+V195</f>
        <v/>
      </c>
      <c r="W196" s="12">
        <f>W189+W190+W191+W192+W193+W194+W195</f>
        <v/>
      </c>
      <c r="X196" s="12">
        <f>X189+X190+X191+X192+X193+X194+X195</f>
        <v/>
      </c>
      <c r="Y196" s="12">
        <f>Y189+Y190+Y191+Y192+Y193+Y194+Y195</f>
        <v/>
      </c>
      <c r="Z196" s="12">
        <f>Z189+Z190+Z191+Z192+Z193+Z194+Z195</f>
        <v/>
      </c>
      <c r="AA196" s="12">
        <f>AA189+AA190+AA191+AA192+AA193+AA194+AA195</f>
        <v/>
      </c>
      <c r="AB196" s="12">
        <f>AB189+AB190+AB191+AB192+AB193+AB194+AB195</f>
        <v/>
      </c>
      <c r="AC196" s="12">
        <f>AC189+AC190+AC191+AC192+AC193+AC194+AC195</f>
        <v/>
      </c>
      <c r="AD196" s="12">
        <f>AD189+AD190+AD191+AD192+AD193+AD194+AD195</f>
        <v/>
      </c>
      <c r="AE196" s="12">
        <f>AE189+AE190+AE191+AE192+AE193+AE194+AE195</f>
        <v/>
      </c>
      <c r="AF196" s="12">
        <f>AF189+AF190+AF191+AF192+AF193+AF194+AF195</f>
        <v/>
      </c>
      <c r="AG196" s="12">
        <f>AG189+AG190+AG191+AG192+AG193+AG194+AG195</f>
        <v/>
      </c>
      <c r="AH196" s="12">
        <f>AH189+AH190+AH191+AH192+AH193+AH194+AH195</f>
        <v/>
      </c>
      <c r="AI196" s="12">
        <f>AI189+AI190+AI191+AI192+AI193+AI194+AI195</f>
        <v/>
      </c>
      <c r="AJ196" s="12">
        <f>AJ189+AJ190+AJ191+AJ192+AJ193+AJ194+AJ195</f>
        <v/>
      </c>
      <c r="AK196" s="12">
        <f>AK189+AK190+AK191+AK192+AK193+AK194+AK195</f>
        <v/>
      </c>
      <c r="AL196" s="12">
        <f>AL189+AL190+AL191+AL192+AL193+AL194+AL195</f>
        <v/>
      </c>
      <c r="AN196" s="12">
        <f>AN189+AN190+AN191+AN192+AN193+AN194+AN195</f>
        <v/>
      </c>
      <c r="AO196" s="12">
        <f>AO189+AO190+AO191+AO192+AO193+AO194+AO195</f>
        <v/>
      </c>
      <c r="AP196" s="12">
        <f>AP189+AP190+AP191+AP192+AP193+AP194+AP195</f>
        <v/>
      </c>
      <c r="AQ196" s="12">
        <f>AQ189+AQ190+AQ191+AQ192+AQ193+AQ194+AQ195</f>
        <v/>
      </c>
      <c r="AR196" s="12">
        <f>AR189+AR190+AR191+AR192+AR193+AR194+AR195</f>
        <v/>
      </c>
      <c r="AS196" s="25">
        <f>AA196+AB196+AC196+AD196</f>
        <v/>
      </c>
      <c r="AT196" s="25">
        <f>AE196+AF196+AG196+AH196</f>
        <v/>
      </c>
      <c r="AU196" s="25">
        <f>AI196+AJ196+AK196+AL196</f>
        <v/>
      </c>
      <c r="AV196" s="12">
        <f>AV189+AV190+AV191+AV192+AV193+AV194+AV195</f>
        <v/>
      </c>
      <c r="AW196" s="12">
        <f>AW189+AW190+AW191+AW192+AW193+AW194+AW195</f>
        <v/>
      </c>
    </row>
    <row r="197">
      <c r="D197" s="3" t="inlineStr">
        <is>
          <t>Recon: CFF</t>
        </is>
      </c>
      <c r="G197" s="26">
        <f>IF(_reported!G23="","",G196-_reported!G23)</f>
        <v/>
      </c>
      <c r="H197" s="26">
        <f>IF(_reported!H23="","",H196-_reported!H23)</f>
        <v/>
      </c>
      <c r="I197" s="26">
        <f>IF(_reported!I23="","",I196-_reported!I23)</f>
        <v/>
      </c>
      <c r="J197" s="26">
        <f>IF(_reported!J23="","",J196-_reported!J23)</f>
        <v/>
      </c>
      <c r="K197" s="26">
        <f>IF(_reported!K23="","",K196-_reported!K23)</f>
        <v/>
      </c>
      <c r="L197" s="26">
        <f>IF(_reported!L23="","",L196-_reported!L23)</f>
        <v/>
      </c>
      <c r="M197" s="26">
        <f>IF(_reported!M23="","",M196-_reported!M23)</f>
        <v/>
      </c>
      <c r="N197" s="26">
        <f>IF(_reported!N23="","",N196-_reported!N23)</f>
        <v/>
      </c>
      <c r="O197" s="26">
        <f>IF(_reported!O23="","",O196-_reported!O23)</f>
        <v/>
      </c>
      <c r="P197" s="26">
        <f>IF(_reported!P23="","",P196-_reported!P23)</f>
        <v/>
      </c>
      <c r="Q197" s="26">
        <f>IF(_reported!Q23="","",Q196-_reported!Q23)</f>
        <v/>
      </c>
      <c r="R197" s="26">
        <f>IF(_reported!R23="","",R196-_reported!R23)</f>
        <v/>
      </c>
      <c r="S197" s="26">
        <f>IF(_reported!S23="","",S196-_reported!S23)</f>
        <v/>
      </c>
      <c r="T197" s="26">
        <f>IF(_reported!T23="","",T196-_reported!T23)</f>
        <v/>
      </c>
      <c r="U197" s="26">
        <f>IF(_reported!U23="","",U196-_reported!U23)</f>
        <v/>
      </c>
      <c r="V197" s="26">
        <f>IF(_reported!V23="","",V196-_reported!V23)</f>
        <v/>
      </c>
      <c r="W197" s="26">
        <f>IF(_reported!W23="","",W196-_reported!W23)</f>
        <v/>
      </c>
      <c r="X197" s="26">
        <f>IF(_reported!X23="","",X196-_reported!X23)</f>
        <v/>
      </c>
      <c r="Y197" s="26">
        <f>IF(_reported!Y23="","",Y196-_reported!Y23)</f>
        <v/>
      </c>
      <c r="Z197" s="26">
        <f>IF(_reported!Z23="","",Z196-_reported!Z23)</f>
        <v/>
      </c>
      <c r="AA197" s="26">
        <f>IF(_reported!AA23="","",AA196-_reported!AA23)</f>
        <v/>
      </c>
      <c r="AB197" s="26">
        <f>IF(_reported!AB23="","",AB196-_reported!AB23)</f>
        <v/>
      </c>
      <c r="AC197" s="26">
        <f>IF(_reported!AC23="","",AC196-_reported!AC23)</f>
        <v/>
      </c>
      <c r="AN197" s="26">
        <f>IF(_reported!AN23="","",AN196-_reported!AN23)</f>
        <v/>
      </c>
      <c r="AO197" s="26">
        <f>IF(_reported!AO23="","",AO196-_reported!AO23)</f>
        <v/>
      </c>
      <c r="AP197" s="26">
        <f>IF(_reported!AP23="","",AP196-_reported!AP23)</f>
        <v/>
      </c>
      <c r="AQ197" s="26">
        <f>IF(_reported!AQ23="","",AQ196-_reported!AQ23)</f>
        <v/>
      </c>
      <c r="AR197" s="26">
        <f>IF(_reported!AR23="","",AR196-_reported!AR23)</f>
        <v/>
      </c>
    </row>
    <row r="198"/>
    <row r="199">
      <c r="C199" s="10" t="inlineStr">
        <is>
          <t>Effect of FX Rate Changes on Cash</t>
        </is>
      </c>
      <c r="G199" s="11" t="n">
        <v>27</v>
      </c>
      <c r="H199" s="11" t="n">
        <v>16</v>
      </c>
      <c r="I199" s="11" t="n">
        <v>1</v>
      </c>
      <c r="J199" s="11" t="n">
        <v>-3</v>
      </c>
      <c r="K199" s="11" t="n">
        <v>-6</v>
      </c>
      <c r="L199" s="11" t="n">
        <v>-10</v>
      </c>
      <c r="M199" s="11" t="n">
        <v>-55</v>
      </c>
      <c r="N199" s="11" t="n">
        <v>-35</v>
      </c>
      <c r="O199" s="11" t="n">
        <v>-6</v>
      </c>
      <c r="P199" s="11" t="n">
        <v>15</v>
      </c>
      <c r="Q199" s="11" t="n">
        <v>-22</v>
      </c>
      <c r="R199" s="11" t="n">
        <v>-21</v>
      </c>
      <c r="S199" s="11" t="n">
        <v>-1</v>
      </c>
      <c r="T199" s="11" t="n">
        <v>-7</v>
      </c>
      <c r="U199" s="11" t="n">
        <v>-7</v>
      </c>
      <c r="V199" s="11" t="n">
        <v>55</v>
      </c>
      <c r="W199" s="11" t="n">
        <v>-29</v>
      </c>
      <c r="X199" s="11" t="n">
        <v>-20</v>
      </c>
      <c r="Y199" s="11" t="n">
        <v>46</v>
      </c>
      <c r="Z199" s="11" t="n">
        <v>9</v>
      </c>
      <c r="AA199" s="11" t="n">
        <v>14</v>
      </c>
      <c r="AB199" s="11" t="n">
        <v>-9</v>
      </c>
      <c r="AC199" s="11" t="n">
        <v>3</v>
      </c>
      <c r="AD199" s="29" t="n">
        <v>0</v>
      </c>
      <c r="AE199" s="29" t="n">
        <v>0</v>
      </c>
      <c r="AF199" s="29" t="n">
        <v>0</v>
      </c>
      <c r="AG199" s="29" t="n">
        <v>0</v>
      </c>
      <c r="AH199" s="29" t="n">
        <v>0</v>
      </c>
      <c r="AI199" s="29" t="n">
        <v>0</v>
      </c>
      <c r="AJ199" s="29" t="n">
        <v>0</v>
      </c>
      <c r="AK199" s="29" t="n">
        <v>0</v>
      </c>
      <c r="AL199" s="29" t="n">
        <v>0</v>
      </c>
      <c r="AN199" s="11" t="n">
        <v>41</v>
      </c>
      <c r="AO199" s="11" t="n">
        <v>-106</v>
      </c>
      <c r="AP199" s="11" t="n">
        <v>-34</v>
      </c>
      <c r="AQ199" s="11" t="n">
        <v>40</v>
      </c>
      <c r="AR199" s="11" t="n">
        <v>6</v>
      </c>
      <c r="AS199" s="27">
        <f>AA199+AB199+AC199+AD199</f>
        <v/>
      </c>
      <c r="AT199" s="27">
        <f>AE199+AF199+AG199+AH199</f>
        <v/>
      </c>
      <c r="AU199" s="27">
        <f>AI199+AJ199+AK199+AL199</f>
        <v/>
      </c>
      <c r="AV199" s="29" t="n">
        <v>0</v>
      </c>
      <c r="AW199" s="29" t="n">
        <v>0</v>
      </c>
    </row>
    <row r="200">
      <c r="B200" s="6" t="inlineStr">
        <is>
          <t>Net Change in Cash (incl. Restricted)</t>
        </is>
      </c>
      <c r="G200" s="12">
        <f>G175+G186+G196+G199</f>
        <v/>
      </c>
      <c r="H200" s="12">
        <f>H175+H186+H196+H199</f>
        <v/>
      </c>
      <c r="I200" s="12">
        <f>I175+I186+I196+I199</f>
        <v/>
      </c>
      <c r="J200" s="12">
        <f>J175+J186+J196+J199</f>
        <v/>
      </c>
      <c r="K200" s="12">
        <f>K175+K186+K196+K199</f>
        <v/>
      </c>
      <c r="L200" s="12">
        <f>L175+L186+L196+L199</f>
        <v/>
      </c>
      <c r="M200" s="12">
        <f>M175+M186+M196+M199</f>
        <v/>
      </c>
      <c r="N200" s="12">
        <f>N175+N186+N196+N199</f>
        <v/>
      </c>
      <c r="O200" s="12">
        <f>O175+O186+O196+O199</f>
        <v/>
      </c>
      <c r="P200" s="12">
        <f>P175+P186+P196+P199</f>
        <v/>
      </c>
      <c r="Q200" s="12">
        <f>Q175+Q186+Q196+Q199</f>
        <v/>
      </c>
      <c r="R200" s="12">
        <f>R175+R186+R196+R199</f>
        <v/>
      </c>
      <c r="S200" s="12">
        <f>S175+S186+S196+S199</f>
        <v/>
      </c>
      <c r="T200" s="12">
        <f>T175+T186+T196+T199</f>
        <v/>
      </c>
      <c r="U200" s="12">
        <f>U175+U186+U196+U199</f>
        <v/>
      </c>
      <c r="V200" s="12">
        <f>V175+V186+V196+V199</f>
        <v/>
      </c>
      <c r="W200" s="12">
        <f>W175+W186+W196+W199</f>
        <v/>
      </c>
      <c r="X200" s="12">
        <f>X175+X186+X196+X199</f>
        <v/>
      </c>
      <c r="Y200" s="12">
        <f>Y175+Y186+Y196+Y199</f>
        <v/>
      </c>
      <c r="Z200" s="12">
        <f>Z175+Z186+Z196+Z199</f>
        <v/>
      </c>
      <c r="AA200" s="12">
        <f>AA175+AA186+AA196+AA199</f>
        <v/>
      </c>
      <c r="AB200" s="12">
        <f>AB175+AB186+AB196+AB199</f>
        <v/>
      </c>
      <c r="AC200" s="12">
        <f>AC175+AC186+AC196+AC199</f>
        <v/>
      </c>
      <c r="AD200" s="12">
        <f>AD175+AD186+AD196+AD199</f>
        <v/>
      </c>
      <c r="AE200" s="12">
        <f>AE175+AE186+AE196+AE199</f>
        <v/>
      </c>
      <c r="AF200" s="12">
        <f>AF175+AF186+AF196+AF199</f>
        <v/>
      </c>
      <c r="AG200" s="12">
        <f>AG175+AG186+AG196+AG199</f>
        <v/>
      </c>
      <c r="AH200" s="12">
        <f>AH175+AH186+AH196+AH199</f>
        <v/>
      </c>
      <c r="AI200" s="12">
        <f>AI175+AI186+AI196+AI199</f>
        <v/>
      </c>
      <c r="AJ200" s="12">
        <f>AJ175+AJ186+AJ196+AJ199</f>
        <v/>
      </c>
      <c r="AK200" s="12">
        <f>AK175+AK186+AK196+AK199</f>
        <v/>
      </c>
      <c r="AL200" s="12">
        <f>AL175+AL186+AL196+AL199</f>
        <v/>
      </c>
      <c r="AN200" s="12">
        <f>AN175+AN186+AN196+AN199</f>
        <v/>
      </c>
      <c r="AO200" s="12">
        <f>AO175+AO186+AO196+AO199</f>
        <v/>
      </c>
      <c r="AP200" s="12">
        <f>AP175+AP186+AP196+AP199</f>
        <v/>
      </c>
      <c r="AQ200" s="12">
        <f>AQ175+AQ186+AQ196+AQ199</f>
        <v/>
      </c>
      <c r="AR200" s="12">
        <f>AR175+AR186+AR196+AR199</f>
        <v/>
      </c>
      <c r="AS200" s="25">
        <f>AA200+AB200+AC200+AD200</f>
        <v/>
      </c>
      <c r="AT200" s="25">
        <f>AE200+AF200+AG200+AH200</f>
        <v/>
      </c>
      <c r="AU200" s="25">
        <f>AI200+AJ200+AK200+AL200</f>
        <v/>
      </c>
      <c r="AV200" s="12">
        <f>AV175+AV186+AV196+AV199</f>
        <v/>
      </c>
      <c r="AW200" s="12">
        <f>AW175+AW186+AW196+AW199</f>
        <v/>
      </c>
    </row>
    <row r="201">
      <c r="D201" s="3" t="inlineStr">
        <is>
          <t>Recon: Net Change in Cash</t>
        </is>
      </c>
      <c r="G201" s="26">
        <f>IF(_reported!G24="","",G200-_reported!G24)</f>
        <v/>
      </c>
      <c r="H201" s="26">
        <f>IF(_reported!H24="","",H200-_reported!H24)</f>
        <v/>
      </c>
      <c r="I201" s="26">
        <f>IF(_reported!I24="","",I200-_reported!I24)</f>
        <v/>
      </c>
      <c r="J201" s="26">
        <f>IF(_reported!J24="","",J200-_reported!J24)</f>
        <v/>
      </c>
      <c r="K201" s="26">
        <f>IF(_reported!K24="","",K200-_reported!K24)</f>
        <v/>
      </c>
      <c r="L201" s="26">
        <f>IF(_reported!L24="","",L200-_reported!L24)</f>
        <v/>
      </c>
      <c r="M201" s="26">
        <f>IF(_reported!M24="","",M200-_reported!M24)</f>
        <v/>
      </c>
      <c r="N201" s="26">
        <f>IF(_reported!N24="","",N200-_reported!N24)</f>
        <v/>
      </c>
      <c r="O201" s="26">
        <f>IF(_reported!O24="","",O200-_reported!O24)</f>
        <v/>
      </c>
      <c r="P201" s="26">
        <f>IF(_reported!P24="","",P200-_reported!P24)</f>
        <v/>
      </c>
      <c r="Q201" s="26">
        <f>IF(_reported!Q24="","",Q200-_reported!Q24)</f>
        <v/>
      </c>
      <c r="R201" s="26">
        <f>IF(_reported!R24="","",R200-_reported!R24)</f>
        <v/>
      </c>
      <c r="S201" s="26">
        <f>IF(_reported!S24="","",S200-_reported!S24)</f>
        <v/>
      </c>
      <c r="T201" s="26">
        <f>IF(_reported!T24="","",T200-_reported!T24)</f>
        <v/>
      </c>
      <c r="U201" s="26">
        <f>IF(_reported!U24="","",U200-_reported!U24)</f>
        <v/>
      </c>
      <c r="V201" s="26">
        <f>IF(_reported!V24="","",V200-_reported!V24)</f>
        <v/>
      </c>
      <c r="W201" s="26">
        <f>IF(_reported!W24="","",W200-_reported!W24)</f>
        <v/>
      </c>
      <c r="X201" s="26">
        <f>IF(_reported!X24="","",X200-_reported!X24)</f>
        <v/>
      </c>
      <c r="Y201" s="26">
        <f>IF(_reported!Y24="","",Y200-_reported!Y24)</f>
        <v/>
      </c>
      <c r="Z201" s="26">
        <f>IF(_reported!Z24="","",Z200-_reported!Z24)</f>
        <v/>
      </c>
      <c r="AA201" s="26">
        <f>IF(_reported!AA24="","",AA200-_reported!AA24)</f>
        <v/>
      </c>
      <c r="AB201" s="26">
        <f>IF(_reported!AB24="","",AB200-_reported!AB24)</f>
        <v/>
      </c>
      <c r="AC201" s="26">
        <f>IF(_reported!AC24="","",AC200-_reported!AC24)</f>
        <v/>
      </c>
      <c r="AN201" s="26">
        <f>IF(_reported!AN24="","",AN200-_reported!AN24)</f>
        <v/>
      </c>
      <c r="AO201" s="26">
        <f>IF(_reported!AO24="","",AO200-_reported!AO24)</f>
        <v/>
      </c>
      <c r="AP201" s="26">
        <f>IF(_reported!AP24="","",AP200-_reported!AP24)</f>
        <v/>
      </c>
      <c r="AQ201" s="26">
        <f>IF(_reported!AQ24="","",AQ200-_reported!AQ24)</f>
        <v/>
      </c>
      <c r="AR201" s="26">
        <f>IF(_reported!AR24="","",AR200-_reported!AR24)</f>
        <v/>
      </c>
    </row>
    <row r="202"/>
    <row r="203">
      <c r="C203" s="10" t="inlineStr">
        <is>
          <t>Beginning Cash + Restricted</t>
        </is>
      </c>
      <c r="G203" s="11" t="n">
        <v>7690</v>
      </c>
      <c r="H203" s="11" t="n">
        <v>6052</v>
      </c>
      <c r="I203" s="11" t="n">
        <v>6574</v>
      </c>
      <c r="J203" s="11" t="n">
        <v>7826</v>
      </c>
      <c r="K203" s="11" t="n">
        <v>7829</v>
      </c>
      <c r="L203" s="11" t="n">
        <v>8763</v>
      </c>
      <c r="M203" s="11" t="n">
        <v>9224</v>
      </c>
      <c r="N203" s="11" t="n">
        <v>9261</v>
      </c>
      <c r="O203" s="11" t="n">
        <v>8339</v>
      </c>
      <c r="P203" s="11" t="n">
        <v>9642</v>
      </c>
      <c r="Q203" s="11" t="n">
        <v>9887</v>
      </c>
      <c r="R203" s="11" t="n">
        <v>9370</v>
      </c>
      <c r="S203" s="11" t="n">
        <v>8656</v>
      </c>
      <c r="T203" s="11" t="n">
        <v>8146</v>
      </c>
      <c r="U203" s="11" t="n">
        <v>8101</v>
      </c>
      <c r="V203" s="11" t="n">
        <v>7664</v>
      </c>
      <c r="W203" s="11" t="n">
        <v>7052</v>
      </c>
      <c r="X203" s="11" t="n">
        <v>6697</v>
      </c>
      <c r="Y203" s="11" t="n">
        <v>7563</v>
      </c>
      <c r="Z203" s="11" t="n">
        <v>10169</v>
      </c>
      <c r="AA203" s="11" t="n">
        <v>9646</v>
      </c>
      <c r="AB203" s="11" t="n">
        <v>9732</v>
      </c>
      <c r="AC203" s="11" t="n">
        <v>13934</v>
      </c>
      <c r="AD203" s="27">
        <f>AC204</f>
        <v/>
      </c>
      <c r="AE203" s="27">
        <f>AD204</f>
        <v/>
      </c>
      <c r="AF203" s="27">
        <f>AE204</f>
        <v/>
      </c>
      <c r="AG203" s="27">
        <f>AF204</f>
        <v/>
      </c>
      <c r="AH203" s="27">
        <f>AG204</f>
        <v/>
      </c>
      <c r="AI203" s="27">
        <f>AH204</f>
        <v/>
      </c>
      <c r="AJ203" s="27">
        <f>AI204</f>
        <v/>
      </c>
      <c r="AK203" s="27">
        <f>AJ204</f>
        <v/>
      </c>
      <c r="AL203" s="27">
        <f>AK204</f>
        <v/>
      </c>
      <c r="AN203" s="11" t="n">
        <v>7690</v>
      </c>
      <c r="AO203" s="11" t="n">
        <v>7829</v>
      </c>
      <c r="AP203" s="11" t="n">
        <v>8339</v>
      </c>
      <c r="AQ203" s="11" t="n">
        <v>8656</v>
      </c>
      <c r="AR203" s="11" t="n">
        <v>7052</v>
      </c>
      <c r="AS203" s="27">
        <f>AA203</f>
        <v/>
      </c>
      <c r="AT203" s="27">
        <f>AE203</f>
        <v/>
      </c>
      <c r="AU203" s="27">
        <f>AI203</f>
        <v/>
      </c>
      <c r="AV203" s="27">
        <f>AU204</f>
        <v/>
      </c>
      <c r="AW203" s="27">
        <f>AV204</f>
        <v/>
      </c>
    </row>
    <row r="204">
      <c r="B204" s="6" t="inlineStr">
        <is>
          <t>Ending Cash + Restricted</t>
        </is>
      </c>
      <c r="G204" s="12">
        <f>G203+G200</f>
        <v/>
      </c>
      <c r="H204" s="12">
        <f>H203+H200</f>
        <v/>
      </c>
      <c r="I204" s="12">
        <f>I203+I200</f>
        <v/>
      </c>
      <c r="J204" s="12">
        <f>J203+J200</f>
        <v/>
      </c>
      <c r="K204" s="12">
        <f>K203+K200</f>
        <v/>
      </c>
      <c r="L204" s="12">
        <f>L203+L200</f>
        <v/>
      </c>
      <c r="M204" s="12">
        <f>M203+M200</f>
        <v/>
      </c>
      <c r="N204" s="12">
        <f>N203+N200</f>
        <v/>
      </c>
      <c r="O204" s="12">
        <f>O203+O200</f>
        <v/>
      </c>
      <c r="P204" s="12">
        <f>P203+P200</f>
        <v/>
      </c>
      <c r="Q204" s="12">
        <f>Q203+Q200</f>
        <v/>
      </c>
      <c r="R204" s="12">
        <f>R203+R200</f>
        <v/>
      </c>
      <c r="S204" s="12">
        <f>S203+S200</f>
        <v/>
      </c>
      <c r="T204" s="12">
        <f>T203+T200</f>
        <v/>
      </c>
      <c r="U204" s="12">
        <f>U203+U200</f>
        <v/>
      </c>
      <c r="V204" s="12">
        <f>V203+V200</f>
        <v/>
      </c>
      <c r="W204" s="12">
        <f>W203+W200</f>
        <v/>
      </c>
      <c r="X204" s="12">
        <f>X203+X200</f>
        <v/>
      </c>
      <c r="Y204" s="12">
        <f>Y203+Y200</f>
        <v/>
      </c>
      <c r="Z204" s="12">
        <f>Z203+Z200</f>
        <v/>
      </c>
      <c r="AA204" s="12">
        <f>AA203+AA200</f>
        <v/>
      </c>
      <c r="AB204" s="12">
        <f>AB203+AB200</f>
        <v/>
      </c>
      <c r="AC204" s="12">
        <f>AC203+AC200</f>
        <v/>
      </c>
      <c r="AD204" s="12">
        <f>AD203+AD200</f>
        <v/>
      </c>
      <c r="AE204" s="12">
        <f>AE203+AE200</f>
        <v/>
      </c>
      <c r="AF204" s="12">
        <f>AF203+AF200</f>
        <v/>
      </c>
      <c r="AG204" s="12">
        <f>AG203+AG200</f>
        <v/>
      </c>
      <c r="AH204" s="12">
        <f>AH203+AH200</f>
        <v/>
      </c>
      <c r="AI204" s="12">
        <f>AI203+AI200</f>
        <v/>
      </c>
      <c r="AJ204" s="12">
        <f>AJ203+AJ200</f>
        <v/>
      </c>
      <c r="AK204" s="12">
        <f>AK203+AK200</f>
        <v/>
      </c>
      <c r="AL204" s="12">
        <f>AL203+AL200</f>
        <v/>
      </c>
      <c r="AN204" s="12">
        <f>AN203+AN200</f>
        <v/>
      </c>
      <c r="AO204" s="12">
        <f>AO203+AO200</f>
        <v/>
      </c>
      <c r="AP204" s="12">
        <f>AP203+AP200</f>
        <v/>
      </c>
      <c r="AQ204" s="12">
        <f>AQ203+AQ200</f>
        <v/>
      </c>
      <c r="AR204" s="12">
        <f>AR203+AR200</f>
        <v/>
      </c>
      <c r="AS204" s="25">
        <f>AD204</f>
        <v/>
      </c>
      <c r="AT204" s="25">
        <f>AH204</f>
        <v/>
      </c>
      <c r="AU204" s="25">
        <f>AL204</f>
        <v/>
      </c>
      <c r="AV204" s="12">
        <f>AV203+AV200</f>
        <v/>
      </c>
      <c r="AW204" s="12">
        <f>AW203+AW200</f>
        <v/>
      </c>
    </row>
    <row r="205">
      <c r="C205" s="10" t="inlineStr">
        <is>
          <t>Restricted Cash (in Other Current Assets)</t>
        </is>
      </c>
      <c r="G205" s="11" t="n">
        <v>67</v>
      </c>
      <c r="H205" s="11" t="n">
        <v>67</v>
      </c>
      <c r="I205" s="11" t="n">
        <v>67</v>
      </c>
      <c r="J205" s="11" t="n">
        <v>66</v>
      </c>
      <c r="K205" s="11" t="n">
        <v>83</v>
      </c>
      <c r="L205" s="11" t="n">
        <v>108</v>
      </c>
      <c r="M205" s="11" t="n">
        <v>104</v>
      </c>
      <c r="N205" s="11" t="n">
        <v>77</v>
      </c>
      <c r="O205" s="11" t="n">
        <v>68</v>
      </c>
      <c r="P205" s="11" t="n">
        <v>89</v>
      </c>
      <c r="Q205" s="11" t="n">
        <v>72</v>
      </c>
      <c r="R205" s="11" t="n">
        <v>79</v>
      </c>
      <c r="S205" s="11" t="n">
        <v>71</v>
      </c>
      <c r="T205" s="11" t="n">
        <v>85</v>
      </c>
      <c r="U205" s="11" t="n">
        <v>70</v>
      </c>
      <c r="V205" s="11" t="n">
        <v>11</v>
      </c>
      <c r="W205" s="11" t="n">
        <v>4</v>
      </c>
      <c r="X205" s="11" t="n">
        <v>11</v>
      </c>
      <c r="Y205" s="11" t="n">
        <v>6</v>
      </c>
      <c r="Z205" s="11" t="n">
        <v>4</v>
      </c>
      <c r="AA205" s="11" t="n">
        <v>1</v>
      </c>
      <c r="AB205" s="11" t="n">
        <v>26</v>
      </c>
      <c r="AC205" s="11" t="n">
        <v>27</v>
      </c>
      <c r="AD205" s="27">
        <f>AC205</f>
        <v/>
      </c>
      <c r="AE205" s="27">
        <f>AD205</f>
        <v/>
      </c>
      <c r="AF205" s="27">
        <f>AE205</f>
        <v/>
      </c>
      <c r="AG205" s="27">
        <f>AF205</f>
        <v/>
      </c>
      <c r="AH205" s="27">
        <f>AG205</f>
        <v/>
      </c>
      <c r="AI205" s="27">
        <f>AH205</f>
        <v/>
      </c>
      <c r="AJ205" s="27">
        <f>AI205</f>
        <v/>
      </c>
      <c r="AK205" s="27">
        <f>AJ205</f>
        <v/>
      </c>
      <c r="AL205" s="27">
        <f>AK205</f>
        <v/>
      </c>
      <c r="AN205" s="11" t="n">
        <v>66</v>
      </c>
      <c r="AO205" s="11" t="n">
        <v>77</v>
      </c>
      <c r="AP205" s="11" t="n">
        <v>79</v>
      </c>
      <c r="AQ205" s="11" t="n">
        <v>11</v>
      </c>
      <c r="AR205" s="11" t="n">
        <v>4</v>
      </c>
      <c r="AS205" s="27">
        <f>AD205</f>
        <v/>
      </c>
      <c r="AT205" s="27">
        <f>AH205</f>
        <v/>
      </c>
      <c r="AU205" s="27">
        <f>AL205</f>
        <v/>
      </c>
      <c r="AV205" s="27">
        <f>AU205</f>
        <v/>
      </c>
      <c r="AW205" s="27">
        <f>AV205</f>
        <v/>
      </c>
    </row>
    <row r="206">
      <c r="D206" s="3" t="inlineStr">
        <is>
          <t>Recon: Cash Tie-out (CF End − Restricted − BS Cash)</t>
        </is>
      </c>
      <c r="G206" s="26">
        <f>G204-G205-G85</f>
        <v/>
      </c>
      <c r="H206" s="26">
        <f>H204-H205-H85</f>
        <v/>
      </c>
      <c r="I206" s="26">
        <f>I204-I205-I85</f>
        <v/>
      </c>
      <c r="J206" s="26">
        <f>J204-J205-J85</f>
        <v/>
      </c>
      <c r="K206" s="26">
        <f>K204-K205-K85</f>
        <v/>
      </c>
      <c r="L206" s="26">
        <f>L204-L205-L85</f>
        <v/>
      </c>
      <c r="M206" s="26">
        <f>M204-M205-M85</f>
        <v/>
      </c>
      <c r="N206" s="26">
        <f>N204-N205-N85</f>
        <v/>
      </c>
      <c r="O206" s="26">
        <f>O204-O205-O85</f>
        <v/>
      </c>
      <c r="P206" s="26">
        <f>P204-P205-P85</f>
        <v/>
      </c>
      <c r="Q206" s="26">
        <f>Q204-Q205-Q85</f>
        <v/>
      </c>
      <c r="R206" s="26">
        <f>R204-R205-R85</f>
        <v/>
      </c>
      <c r="S206" s="26">
        <f>S204-S205-S85</f>
        <v/>
      </c>
      <c r="T206" s="26">
        <f>T204-T205-T85</f>
        <v/>
      </c>
      <c r="U206" s="26">
        <f>U204-U205-U85</f>
        <v/>
      </c>
      <c r="V206" s="26">
        <f>V204-V205-V85</f>
        <v/>
      </c>
      <c r="W206" s="26">
        <f>W204-W205-W85</f>
        <v/>
      </c>
      <c r="X206" s="26">
        <f>X204-X205-X85</f>
        <v/>
      </c>
      <c r="Y206" s="26">
        <f>Y204-Y205-Y85</f>
        <v/>
      </c>
      <c r="Z206" s="26">
        <f>Z204-Z205-Z85</f>
        <v/>
      </c>
      <c r="AA206" s="26">
        <f>AA204-AA205-AA85</f>
        <v/>
      </c>
      <c r="AB206" s="26">
        <f>AB204-AB205-AB85</f>
        <v/>
      </c>
      <c r="AC206" s="26">
        <f>AC204-AC205-AC85</f>
        <v/>
      </c>
      <c r="AD206" s="38">
        <f>AD204-AD205-AD85</f>
        <v/>
      </c>
      <c r="AE206" s="38">
        <f>AE204-AE205-AE85</f>
        <v/>
      </c>
      <c r="AF206" s="38">
        <f>AF204-AF205-AF85</f>
        <v/>
      </c>
      <c r="AG206" s="38">
        <f>AG204-AG205-AG85</f>
        <v/>
      </c>
      <c r="AH206" s="38">
        <f>AH204-AH205-AH85</f>
        <v/>
      </c>
      <c r="AI206" s="38">
        <f>AI204-AI205-AI85</f>
        <v/>
      </c>
      <c r="AJ206" s="38">
        <f>AJ204-AJ205-AJ85</f>
        <v/>
      </c>
      <c r="AK206" s="38">
        <f>AK204-AK205-AK85</f>
        <v/>
      </c>
      <c r="AL206" s="38">
        <f>AL204-AL205-AL85</f>
        <v/>
      </c>
      <c r="AN206" s="26">
        <f>AN204-AN205-AN85</f>
        <v/>
      </c>
      <c r="AO206" s="26">
        <f>AO204-AO205-AO85</f>
        <v/>
      </c>
      <c r="AP206" s="26">
        <f>AP204-AP205-AP85</f>
        <v/>
      </c>
      <c r="AQ206" s="26">
        <f>AQ204-AQ205-AQ85</f>
        <v/>
      </c>
      <c r="AR206" s="26">
        <f>AR204-AR205-AR85</f>
        <v/>
      </c>
      <c r="AS206" s="38">
        <f>AS204-AS205-AS85</f>
        <v/>
      </c>
      <c r="AT206" s="38">
        <f>AT204-AT205-AT85</f>
        <v/>
      </c>
      <c r="AU206" s="38">
        <f>AU204-AU205-AU85</f>
        <v/>
      </c>
      <c r="AV206" s="38">
        <f>AV204-AV205-AV85</f>
        <v/>
      </c>
      <c r="AW206" s="38">
        <f>AW204-AW205-AW85</f>
        <v/>
      </c>
    </row>
    <row r="207"/>
    <row r="208"/>
    <row r="209">
      <c r="B209" s="20" t="inlineStr">
        <is>
          <t>Cash Flow Ratios &amp; Assumptions</t>
        </is>
      </c>
      <c r="C209" s="20" t="n"/>
      <c r="D209" s="20" t="n"/>
      <c r="E209" s="20" t="n"/>
      <c r="F209" s="20" t="n"/>
      <c r="G209" s="20" t="n"/>
      <c r="H209" s="20" t="n"/>
      <c r="I209" s="20" t="n"/>
      <c r="J209" s="20" t="n"/>
      <c r="K209" s="20" t="n"/>
      <c r="L209" s="20" t="n"/>
      <c r="M209" s="20" t="n"/>
      <c r="N209" s="20" t="n"/>
      <c r="O209" s="20" t="n"/>
      <c r="P209" s="20" t="n"/>
      <c r="Q209" s="20" t="n"/>
      <c r="R209" s="20" t="n"/>
      <c r="S209" s="20" t="n"/>
      <c r="T209" s="20" t="n"/>
      <c r="U209" s="20" t="n"/>
      <c r="V209" s="20" t="n"/>
      <c r="W209" s="20" t="n"/>
      <c r="X209" s="20" t="n"/>
      <c r="Y209" s="20" t="n"/>
      <c r="Z209" s="20" t="n"/>
      <c r="AA209" s="20" t="n"/>
      <c r="AB209" s="20" t="n"/>
      <c r="AC209" s="20" t="n"/>
      <c r="AD209" s="20" t="n"/>
      <c r="AE209" s="20" t="n"/>
      <c r="AF209" s="20" t="n"/>
      <c r="AG209" s="20" t="n"/>
      <c r="AH209" s="20" t="n"/>
      <c r="AI209" s="20" t="n"/>
      <c r="AJ209" s="20" t="n"/>
      <c r="AK209" s="20" t="n"/>
      <c r="AL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</row>
    <row r="210"/>
    <row r="211">
      <c r="D211" s="6" t="inlineStr">
        <is>
          <t>Free Cash Flow (CFO + Capex)</t>
        </is>
      </c>
      <c r="G211" s="21">
        <f>G175+G178</f>
        <v/>
      </c>
      <c r="H211" s="21">
        <f>H175+H178</f>
        <v/>
      </c>
      <c r="I211" s="21">
        <f>I175+I178</f>
        <v/>
      </c>
      <c r="J211" s="21">
        <f>J175+J178</f>
        <v/>
      </c>
      <c r="K211" s="21">
        <f>K175+K178</f>
        <v/>
      </c>
      <c r="L211" s="21">
        <f>L175+L178</f>
        <v/>
      </c>
      <c r="M211" s="21">
        <f>M175+M178</f>
        <v/>
      </c>
      <c r="N211" s="21">
        <f>N175+N178</f>
        <v/>
      </c>
      <c r="O211" s="21">
        <f>O175+O178</f>
        <v/>
      </c>
      <c r="P211" s="21">
        <f>P175+P178</f>
        <v/>
      </c>
      <c r="Q211" s="21">
        <f>Q175+Q178</f>
        <v/>
      </c>
      <c r="R211" s="21">
        <f>R175+R178</f>
        <v/>
      </c>
      <c r="S211" s="21">
        <f>S175+S178</f>
        <v/>
      </c>
      <c r="T211" s="21">
        <f>T175+T178</f>
        <v/>
      </c>
      <c r="U211" s="21">
        <f>U175+U178</f>
        <v/>
      </c>
      <c r="V211" s="21">
        <f>V175+V178</f>
        <v/>
      </c>
      <c r="W211" s="21">
        <f>W175+W178</f>
        <v/>
      </c>
      <c r="X211" s="21">
        <f>X175+X178</f>
        <v/>
      </c>
      <c r="Y211" s="21">
        <f>Y175+Y178</f>
        <v/>
      </c>
      <c r="Z211" s="21">
        <f>Z175+Z178</f>
        <v/>
      </c>
      <c r="AA211" s="21">
        <f>AA175+AA178</f>
        <v/>
      </c>
      <c r="AB211" s="21">
        <f>AB175+AB178</f>
        <v/>
      </c>
      <c r="AC211" s="21">
        <f>AC175+AC178</f>
        <v/>
      </c>
      <c r="AD211" s="25">
        <f>AD175+AD178</f>
        <v/>
      </c>
      <c r="AE211" s="25">
        <f>AE175+AE178</f>
        <v/>
      </c>
      <c r="AF211" s="25">
        <f>AF175+AF178</f>
        <v/>
      </c>
      <c r="AG211" s="25">
        <f>AG175+AG178</f>
        <v/>
      </c>
      <c r="AH211" s="25">
        <f>AH175+AH178</f>
        <v/>
      </c>
      <c r="AI211" s="25">
        <f>AI175+AI178</f>
        <v/>
      </c>
      <c r="AJ211" s="25">
        <f>AJ175+AJ178</f>
        <v/>
      </c>
      <c r="AK211" s="25">
        <f>AK175+AK178</f>
        <v/>
      </c>
      <c r="AL211" s="25">
        <f>AL175+AL178</f>
        <v/>
      </c>
      <c r="AN211" s="21">
        <f>AN175+AN178</f>
        <v/>
      </c>
      <c r="AO211" s="21">
        <f>AO175+AO178</f>
        <v/>
      </c>
      <c r="AP211" s="21">
        <f>AP175+AP178</f>
        <v/>
      </c>
      <c r="AQ211" s="21">
        <f>AQ175+AQ178</f>
        <v/>
      </c>
      <c r="AR211" s="21">
        <f>AR175+AR178</f>
        <v/>
      </c>
      <c r="AS211" s="25">
        <f>AS175+AS178</f>
        <v/>
      </c>
      <c r="AT211" s="25">
        <f>AT175+AT178</f>
        <v/>
      </c>
      <c r="AU211" s="25">
        <f>AU175+AU178</f>
        <v/>
      </c>
      <c r="AV211" s="25">
        <f>AV175+AV178</f>
        <v/>
      </c>
      <c r="AW211" s="25">
        <f>AW175+AW178</f>
        <v/>
      </c>
    </row>
    <row r="212">
      <c r="D212" s="10" t="inlineStr">
        <is>
          <t>OCF Margin (CFO / Revenue)</t>
        </is>
      </c>
      <c r="G212" s="15">
        <f>IFERROR(G175/G10,"")</f>
        <v/>
      </c>
      <c r="H212" s="15">
        <f>IFERROR(H175/H10,"")</f>
        <v/>
      </c>
      <c r="I212" s="15">
        <f>IFERROR(I175/I10,"")</f>
        <v/>
      </c>
      <c r="J212" s="15">
        <f>IFERROR(J175/J10,"")</f>
        <v/>
      </c>
      <c r="K212" s="15">
        <f>IFERROR(K175/K10,"")</f>
        <v/>
      </c>
      <c r="L212" s="15">
        <f>IFERROR(L175/L10,"")</f>
        <v/>
      </c>
      <c r="M212" s="15">
        <f>IFERROR(M175/M10,"")</f>
        <v/>
      </c>
      <c r="N212" s="15">
        <f>IFERROR(N175/N10,"")</f>
        <v/>
      </c>
      <c r="O212" s="15">
        <f>IFERROR(O175/O10,"")</f>
        <v/>
      </c>
      <c r="P212" s="15">
        <f>IFERROR(P175/P10,"")</f>
        <v/>
      </c>
      <c r="Q212" s="15">
        <f>IFERROR(Q175/Q10,"")</f>
        <v/>
      </c>
      <c r="R212" s="15">
        <f>IFERROR(R175/R10,"")</f>
        <v/>
      </c>
      <c r="S212" s="15">
        <f>IFERROR(S175/S10,"")</f>
        <v/>
      </c>
      <c r="T212" s="15">
        <f>IFERROR(T175/T10,"")</f>
        <v/>
      </c>
      <c r="U212" s="15">
        <f>IFERROR(U175/U10,"")</f>
        <v/>
      </c>
      <c r="V212" s="15">
        <f>IFERROR(V175/V10,"")</f>
        <v/>
      </c>
      <c r="W212" s="15">
        <f>IFERROR(W175/W10,"")</f>
        <v/>
      </c>
      <c r="X212" s="15">
        <f>IFERROR(X175/X10,"")</f>
        <v/>
      </c>
      <c r="Y212" s="15">
        <f>IFERROR(Y175/Y10,"")</f>
        <v/>
      </c>
      <c r="Z212" s="15">
        <f>IFERROR(Z175/Z10,"")</f>
        <v/>
      </c>
      <c r="AA212" s="15">
        <f>IFERROR(AA175/AA10,"")</f>
        <v/>
      </c>
      <c r="AB212" s="15">
        <f>IFERROR(AB175/AB10,"")</f>
        <v/>
      </c>
      <c r="AC212" s="15">
        <f>IFERROR(AC175/AC10,"")</f>
        <v/>
      </c>
      <c r="AD212" s="32">
        <f>IFERROR(AD175/AD10,"")</f>
        <v/>
      </c>
      <c r="AE212" s="32">
        <f>IFERROR(AE175/AE10,"")</f>
        <v/>
      </c>
      <c r="AF212" s="32">
        <f>IFERROR(AF175/AF10,"")</f>
        <v/>
      </c>
      <c r="AG212" s="32">
        <f>IFERROR(AG175/AG10,"")</f>
        <v/>
      </c>
      <c r="AH212" s="32">
        <f>IFERROR(AH175/AH10,"")</f>
        <v/>
      </c>
      <c r="AI212" s="32">
        <f>IFERROR(AI175/AI10,"")</f>
        <v/>
      </c>
      <c r="AJ212" s="32">
        <f>IFERROR(AJ175/AJ10,"")</f>
        <v/>
      </c>
      <c r="AK212" s="32">
        <f>IFERROR(AK175/AK10,"")</f>
        <v/>
      </c>
      <c r="AL212" s="32">
        <f>IFERROR(AL175/AL10,"")</f>
        <v/>
      </c>
      <c r="AN212" s="15">
        <f>IFERROR(AN175/AN10,"")</f>
        <v/>
      </c>
      <c r="AO212" s="15">
        <f>IFERROR(AO175/AO10,"")</f>
        <v/>
      </c>
      <c r="AP212" s="15">
        <f>IFERROR(AP175/AP10,"")</f>
        <v/>
      </c>
      <c r="AQ212" s="15">
        <f>IFERROR(AQ175/AQ10,"")</f>
        <v/>
      </c>
      <c r="AR212" s="15">
        <f>IFERROR(AR175/AR10,"")</f>
        <v/>
      </c>
      <c r="AS212" s="32">
        <f>IFERROR(AS175/AS10,"")</f>
        <v/>
      </c>
      <c r="AT212" s="32">
        <f>IFERROR(AT175/AT10,"")</f>
        <v/>
      </c>
      <c r="AU212" s="32">
        <f>IFERROR(AU175/AU10,"")</f>
        <v/>
      </c>
      <c r="AV212" s="32">
        <f>IFERROR(AV175/AV10,"")</f>
        <v/>
      </c>
      <c r="AW212" s="32">
        <f>IFERROR(AW175/AW10,"")</f>
        <v/>
      </c>
    </row>
    <row r="213">
      <c r="D213" s="10" t="inlineStr">
        <is>
          <t>FCF Margin (FCF / Revenue)</t>
        </is>
      </c>
      <c r="G213" s="15">
        <f>IFERROR((G175+G178)/G10,"")</f>
        <v/>
      </c>
      <c r="H213" s="15">
        <f>IFERROR((H175+H178)/H10,"")</f>
        <v/>
      </c>
      <c r="I213" s="15">
        <f>IFERROR((I175+I178)/I10,"")</f>
        <v/>
      </c>
      <c r="J213" s="15">
        <f>IFERROR((J175+J178)/J10,"")</f>
        <v/>
      </c>
      <c r="K213" s="15">
        <f>IFERROR((K175+K178)/K10,"")</f>
        <v/>
      </c>
      <c r="L213" s="15">
        <f>IFERROR((L175+L178)/L10,"")</f>
        <v/>
      </c>
      <c r="M213" s="15">
        <f>IFERROR((M175+M178)/M10,"")</f>
        <v/>
      </c>
      <c r="N213" s="15">
        <f>IFERROR((N175+N178)/N10,"")</f>
        <v/>
      </c>
      <c r="O213" s="15">
        <f>IFERROR((O175+O178)/O10,"")</f>
        <v/>
      </c>
      <c r="P213" s="15">
        <f>IFERROR((P175+P178)/P10,"")</f>
        <v/>
      </c>
      <c r="Q213" s="15">
        <f>IFERROR((Q175+Q178)/Q10,"")</f>
        <v/>
      </c>
      <c r="R213" s="15">
        <f>IFERROR((R175+R178)/R10,"")</f>
        <v/>
      </c>
      <c r="S213" s="15">
        <f>IFERROR((S175+S178)/S10,"")</f>
        <v/>
      </c>
      <c r="T213" s="15">
        <f>IFERROR((T175+T178)/T10,"")</f>
        <v/>
      </c>
      <c r="U213" s="15">
        <f>IFERROR((U175+U178)/U10,"")</f>
        <v/>
      </c>
      <c r="V213" s="15">
        <f>IFERROR((V175+V178)/V10,"")</f>
        <v/>
      </c>
      <c r="W213" s="15">
        <f>IFERROR((W175+W178)/W10,"")</f>
        <v/>
      </c>
      <c r="X213" s="15">
        <f>IFERROR((X175+X178)/X10,"")</f>
        <v/>
      </c>
      <c r="Y213" s="15">
        <f>IFERROR((Y175+Y178)/Y10,"")</f>
        <v/>
      </c>
      <c r="Z213" s="15">
        <f>IFERROR((Z175+Z178)/Z10,"")</f>
        <v/>
      </c>
      <c r="AA213" s="15">
        <f>IFERROR((AA175+AA178)/AA10,"")</f>
        <v/>
      </c>
      <c r="AB213" s="15">
        <f>IFERROR((AB175+AB178)/AB10,"")</f>
        <v/>
      </c>
      <c r="AC213" s="15">
        <f>IFERROR((AC175+AC178)/AC10,"")</f>
        <v/>
      </c>
      <c r="AD213" s="32">
        <f>IFERROR((AD175+AD178)/AD10,"")</f>
        <v/>
      </c>
      <c r="AE213" s="32">
        <f>IFERROR((AE175+AE178)/AE10,"")</f>
        <v/>
      </c>
      <c r="AF213" s="32">
        <f>IFERROR((AF175+AF178)/AF10,"")</f>
        <v/>
      </c>
      <c r="AG213" s="32">
        <f>IFERROR((AG175+AG178)/AG10,"")</f>
        <v/>
      </c>
      <c r="AH213" s="32">
        <f>IFERROR((AH175+AH178)/AH10,"")</f>
        <v/>
      </c>
      <c r="AI213" s="32">
        <f>IFERROR((AI175+AI178)/AI10,"")</f>
        <v/>
      </c>
      <c r="AJ213" s="32">
        <f>IFERROR((AJ175+AJ178)/AJ10,"")</f>
        <v/>
      </c>
      <c r="AK213" s="32">
        <f>IFERROR((AK175+AK178)/AK10,"")</f>
        <v/>
      </c>
      <c r="AL213" s="32">
        <f>IFERROR((AL175+AL178)/AL10,"")</f>
        <v/>
      </c>
      <c r="AN213" s="15">
        <f>IFERROR((AN175+AN178)/AN10,"")</f>
        <v/>
      </c>
      <c r="AO213" s="15">
        <f>IFERROR((AO175+AO178)/AO10,"")</f>
        <v/>
      </c>
      <c r="AP213" s="15">
        <f>IFERROR((AP175+AP178)/AP10,"")</f>
        <v/>
      </c>
      <c r="AQ213" s="15">
        <f>IFERROR((AQ175+AQ178)/AQ10,"")</f>
        <v/>
      </c>
      <c r="AR213" s="15">
        <f>IFERROR((AR175+AR178)/AR10,"")</f>
        <v/>
      </c>
      <c r="AS213" s="32">
        <f>IFERROR((AS175+AS178)/AS10,"")</f>
        <v/>
      </c>
      <c r="AT213" s="32">
        <f>IFERROR((AT175+AT178)/AT10,"")</f>
        <v/>
      </c>
      <c r="AU213" s="32">
        <f>IFERROR((AU175+AU178)/AU10,"")</f>
        <v/>
      </c>
      <c r="AV213" s="32">
        <f>IFERROR((AV175+AV178)/AV10,"")</f>
        <v/>
      </c>
      <c r="AW213" s="32">
        <f>IFERROR((AW175+AW178)/AW10,"")</f>
        <v/>
      </c>
    </row>
    <row r="214">
      <c r="D214" s="10" t="inlineStr">
        <is>
          <t>CFO / Net Income</t>
        </is>
      </c>
      <c r="G214" s="36">
        <f>IFERROR(G175/G159,"")</f>
        <v/>
      </c>
      <c r="H214" s="36">
        <f>IFERROR(H175/H159,"")</f>
        <v/>
      </c>
      <c r="I214" s="36">
        <f>IFERROR(I175/I159,"")</f>
        <v/>
      </c>
      <c r="J214" s="36">
        <f>IFERROR(J175/J159,"")</f>
        <v/>
      </c>
      <c r="K214" s="36">
        <f>IFERROR(K175/K159,"")</f>
        <v/>
      </c>
      <c r="L214" s="36">
        <f>IFERROR(L175/L159,"")</f>
        <v/>
      </c>
      <c r="M214" s="36">
        <f>IFERROR(M175/M159,"")</f>
        <v/>
      </c>
      <c r="N214" s="36">
        <f>IFERROR(N175/N159,"")</f>
        <v/>
      </c>
      <c r="O214" s="36">
        <f>IFERROR(O175/O159,"")</f>
        <v/>
      </c>
      <c r="P214" s="36">
        <f>IFERROR(P175/P159,"")</f>
        <v/>
      </c>
      <c r="Q214" s="36">
        <f>IFERROR(Q175/Q159,"")</f>
        <v/>
      </c>
      <c r="R214" s="36">
        <f>IFERROR(R175/R159,"")</f>
        <v/>
      </c>
      <c r="S214" s="36">
        <f>IFERROR(S175/S159,"")</f>
        <v/>
      </c>
      <c r="T214" s="36">
        <f>IFERROR(T175/T159,"")</f>
        <v/>
      </c>
      <c r="U214" s="36">
        <f>IFERROR(U175/U159,"")</f>
        <v/>
      </c>
      <c r="V214" s="36">
        <f>IFERROR(V175/V159,"")</f>
        <v/>
      </c>
      <c r="W214" s="36">
        <f>IFERROR(W175/W159,"")</f>
        <v/>
      </c>
      <c r="X214" s="36">
        <f>IFERROR(X175/X159,"")</f>
        <v/>
      </c>
      <c r="Y214" s="36">
        <f>IFERROR(Y175/Y159,"")</f>
        <v/>
      </c>
      <c r="Z214" s="36">
        <f>IFERROR(Z175/Z159,"")</f>
        <v/>
      </c>
      <c r="AA214" s="36">
        <f>IFERROR(AA175/AA159,"")</f>
        <v/>
      </c>
      <c r="AB214" s="36">
        <f>IFERROR(AB175/AB159,"")</f>
        <v/>
      </c>
      <c r="AC214" s="36">
        <f>IFERROR(AC175/AC159,"")</f>
        <v/>
      </c>
      <c r="AD214" s="37">
        <f>IFERROR(AD175/AD159,"")</f>
        <v/>
      </c>
      <c r="AE214" s="37">
        <f>IFERROR(AE175/AE159,"")</f>
        <v/>
      </c>
      <c r="AF214" s="37">
        <f>IFERROR(AF175/AF159,"")</f>
        <v/>
      </c>
      <c r="AG214" s="37">
        <f>IFERROR(AG175/AG159,"")</f>
        <v/>
      </c>
      <c r="AH214" s="37">
        <f>IFERROR(AH175/AH159,"")</f>
        <v/>
      </c>
      <c r="AI214" s="37">
        <f>IFERROR(AI175/AI159,"")</f>
        <v/>
      </c>
      <c r="AJ214" s="37">
        <f>IFERROR(AJ175/AJ159,"")</f>
        <v/>
      </c>
      <c r="AK214" s="37">
        <f>IFERROR(AK175/AK159,"")</f>
        <v/>
      </c>
      <c r="AL214" s="37">
        <f>IFERROR(AL175/AL159,"")</f>
        <v/>
      </c>
      <c r="AN214" s="36">
        <f>IFERROR(AN175/AN159,"")</f>
        <v/>
      </c>
      <c r="AO214" s="36">
        <f>IFERROR(AO175/AO159,"")</f>
        <v/>
      </c>
      <c r="AP214" s="36">
        <f>IFERROR(AP175/AP159,"")</f>
        <v/>
      </c>
      <c r="AQ214" s="36">
        <f>IFERROR(AQ175/AQ159,"")</f>
        <v/>
      </c>
      <c r="AR214" s="36">
        <f>IFERROR(AR175/AR159,"")</f>
        <v/>
      </c>
      <c r="AS214" s="37">
        <f>IFERROR(AS175/AS159,"")</f>
        <v/>
      </c>
      <c r="AT214" s="37">
        <f>IFERROR(AT175/AT159,"")</f>
        <v/>
      </c>
      <c r="AU214" s="37">
        <f>IFERROR(AU175/AU159,"")</f>
        <v/>
      </c>
      <c r="AV214" s="37">
        <f>IFERROR(AV175/AV159,"")</f>
        <v/>
      </c>
      <c r="AW214" s="37">
        <f>IFERROR(AW175/AW159,"")</f>
        <v/>
      </c>
    </row>
    <row r="215"/>
    <row r="216"/>
    <row r="217"/>
    <row r="218"/>
    <row r="219">
      <c r="B219" s="40" t="n"/>
      <c r="C219" s="40" t="n"/>
      <c r="D219" s="40" t="n"/>
      <c r="E219" s="40" t="n"/>
      <c r="F219" s="40" t="n"/>
      <c r="G219" s="40" t="n"/>
      <c r="H219" s="40" t="n"/>
      <c r="I219" s="40" t="n"/>
      <c r="J219" s="40" t="n"/>
      <c r="K219" s="40" t="n"/>
      <c r="L219" s="40" t="n"/>
      <c r="M219" s="40" t="n"/>
      <c r="N219" s="40" t="n"/>
      <c r="O219" s="40" t="n"/>
      <c r="P219" s="40" t="n"/>
      <c r="Q219" s="40" t="n"/>
      <c r="R219" s="40" t="n"/>
      <c r="S219" s="40" t="n"/>
      <c r="T219" s="40" t="n"/>
      <c r="U219" s="40" t="n"/>
      <c r="V219" s="40" t="n"/>
      <c r="W219" s="40" t="n"/>
      <c r="X219" s="40" t="n"/>
      <c r="Y219" s="40" t="n"/>
      <c r="Z219" s="40" t="n"/>
      <c r="AA219" s="40" t="n"/>
      <c r="AB219" s="40" t="n"/>
      <c r="AC219" s="40" t="n"/>
      <c r="AD219" s="40" t="n"/>
      <c r="AE219" s="40" t="n"/>
      <c r="AF219" s="40" t="n"/>
      <c r="AG219" s="40" t="n"/>
      <c r="AH219" s="40" t="n"/>
      <c r="AI219" s="40" t="n"/>
      <c r="AJ219" s="40" t="n"/>
      <c r="AK219" s="40" t="n"/>
      <c r="AL219" s="40" t="n"/>
      <c r="AN219" s="40" t="n"/>
      <c r="AO219" s="40" t="n"/>
      <c r="AP219" s="40" t="n"/>
      <c r="AQ219" s="40" t="n"/>
      <c r="AR219" s="40" t="n"/>
      <c r="AS219" s="40" t="n"/>
      <c r="AT219" s="40" t="n"/>
      <c r="AU219" s="40" t="n"/>
      <c r="AV219" s="40" t="n"/>
      <c r="AW219" s="40" t="n"/>
    </row>
    <row r="220"/>
    <row r="221">
      <c r="C221" s="6" t="n"/>
      <c r="G221" s="29" t="n"/>
      <c r="H221" s="29" t="n"/>
      <c r="I221" s="29" t="n"/>
      <c r="J221" s="29" t="n"/>
      <c r="K221" s="29" t="n"/>
      <c r="L221" s="29" t="n"/>
      <c r="M221" s="29" t="n"/>
      <c r="N221" s="29" t="n"/>
      <c r="O221" s="29" t="n"/>
      <c r="P221" s="29" t="n"/>
      <c r="Q221" s="29" t="n"/>
      <c r="R221" s="29" t="n"/>
      <c r="S221" s="29" t="n"/>
      <c r="T221" s="29" t="n"/>
      <c r="U221" s="29" t="n"/>
      <c r="V221" s="29" t="n"/>
      <c r="W221" s="29" t="n"/>
      <c r="X221" s="29" t="n"/>
      <c r="Y221" s="29" t="n"/>
      <c r="Z221" s="29" t="n"/>
      <c r="AA221" s="29" t="n"/>
      <c r="AB221" s="29" t="n"/>
      <c r="AC221" s="29" t="n"/>
      <c r="AD221" s="27" t="n"/>
      <c r="AE221" s="27" t="n"/>
      <c r="AF221" s="27" t="n"/>
      <c r="AG221" s="27" t="n"/>
      <c r="AH221" s="27" t="n"/>
      <c r="AI221" s="27" t="n"/>
      <c r="AJ221" s="27" t="n"/>
      <c r="AK221" s="27" t="n"/>
      <c r="AL221" s="27" t="n"/>
      <c r="AN221" s="29" t="n"/>
      <c r="AO221" s="29" t="n"/>
      <c r="AP221" s="29" t="n"/>
      <c r="AQ221" s="29" t="n"/>
      <c r="AR221" s="29" t="n"/>
      <c r="AS221" s="27" t="n"/>
      <c r="AT221" s="27" t="n"/>
      <c r="AU221" s="27" t="n"/>
      <c r="AV221" s="27" t="n"/>
      <c r="AW221" s="27" t="n"/>
    </row>
    <row r="222">
      <c r="D222" s="3" t="n"/>
      <c r="AD222" s="33" t="n"/>
      <c r="AE222" s="33" t="n"/>
      <c r="AF222" s="33" t="n"/>
      <c r="AG222" s="33" t="n"/>
      <c r="AH222" s="33" t="n"/>
      <c r="AI222" s="33" t="n"/>
      <c r="AJ222" s="33" t="n"/>
      <c r="AK222" s="33" t="n"/>
      <c r="AL222" s="33" t="n"/>
      <c r="AV222" s="33" t="n"/>
      <c r="AW222" s="33" t="n"/>
    </row>
    <row r="223">
      <c r="D223" s="3" t="n"/>
      <c r="AD223" s="33" t="n"/>
      <c r="AE223" s="33" t="n"/>
      <c r="AF223" s="33" t="n"/>
      <c r="AG223" s="33" t="n"/>
      <c r="AH223" s="33" t="n"/>
      <c r="AI223" s="33" t="n"/>
      <c r="AJ223" s="33" t="n"/>
      <c r="AK223" s="33" t="n"/>
      <c r="AL223" s="33" t="n"/>
      <c r="AV223" s="33" t="n"/>
      <c r="AW223" s="33" t="n"/>
    </row>
    <row r="224">
      <c r="D224" s="3" t="n"/>
      <c r="H224" s="32" t="n"/>
      <c r="I224" s="32" t="n"/>
      <c r="J224" s="32" t="n"/>
      <c r="K224" s="32" t="n"/>
      <c r="L224" s="32" t="n"/>
      <c r="M224" s="32" t="n"/>
      <c r="N224" s="32" t="n"/>
      <c r="O224" s="32" t="n"/>
      <c r="P224" s="32" t="n"/>
      <c r="Q224" s="32" t="n"/>
      <c r="R224" s="32" t="n"/>
      <c r="S224" s="32" t="n"/>
      <c r="T224" s="32" t="n"/>
      <c r="U224" s="32" t="n"/>
      <c r="V224" s="32" t="n"/>
      <c r="W224" s="32" t="n"/>
      <c r="X224" s="32" t="n"/>
      <c r="Y224" s="32" t="n"/>
      <c r="Z224" s="32" t="n"/>
      <c r="AA224" s="32" t="n"/>
      <c r="AB224" s="32" t="n"/>
      <c r="AC224" s="32" t="n"/>
      <c r="AD224" s="32" t="n"/>
      <c r="AE224" s="32" t="n"/>
      <c r="AF224" s="32" t="n"/>
      <c r="AG224" s="32" t="n"/>
      <c r="AH224" s="32" t="n"/>
      <c r="AI224" s="32" t="n"/>
      <c r="AJ224" s="32" t="n"/>
      <c r="AK224" s="32" t="n"/>
      <c r="AL224" s="32" t="n"/>
      <c r="AO224" s="32" t="n"/>
      <c r="AP224" s="32" t="n"/>
      <c r="AQ224" s="32" t="n"/>
      <c r="AR224" s="32" t="n"/>
      <c r="AS224" s="32" t="n"/>
      <c r="AT224" s="32" t="n"/>
      <c r="AU224" s="32" t="n"/>
      <c r="AV224" s="32" t="n"/>
      <c r="AW224" s="32" t="n"/>
    </row>
    <row r="225">
      <c r="C225" s="6" t="n"/>
      <c r="G225" s="29" t="n"/>
      <c r="H225" s="29" t="n"/>
      <c r="I225" s="29" t="n"/>
      <c r="J225" s="29" t="n"/>
      <c r="K225" s="29" t="n"/>
      <c r="L225" s="29" t="n"/>
      <c r="M225" s="29" t="n"/>
      <c r="N225" s="29" t="n"/>
      <c r="O225" s="29" t="n"/>
      <c r="P225" s="29" t="n"/>
      <c r="Q225" s="29" t="n"/>
      <c r="R225" s="29" t="n"/>
      <c r="S225" s="29" t="n"/>
      <c r="T225" s="29" t="n"/>
      <c r="U225" s="29" t="n"/>
      <c r="V225" s="29" t="n"/>
      <c r="W225" s="29" t="n"/>
      <c r="X225" s="29" t="n"/>
      <c r="Y225" s="29" t="n"/>
      <c r="Z225" s="29" t="n"/>
      <c r="AA225" s="29" t="n"/>
      <c r="AB225" s="29" t="n"/>
      <c r="AC225" s="29" t="n"/>
      <c r="AD225" s="27" t="n"/>
      <c r="AE225" s="27" t="n"/>
      <c r="AF225" s="27" t="n"/>
      <c r="AG225" s="27" t="n"/>
      <c r="AH225" s="27" t="n"/>
      <c r="AI225" s="27" t="n"/>
      <c r="AJ225" s="27" t="n"/>
      <c r="AK225" s="27" t="n"/>
      <c r="AL225" s="27" t="n"/>
      <c r="AN225" s="29" t="n"/>
      <c r="AO225" s="29" t="n"/>
      <c r="AP225" s="29" t="n"/>
      <c r="AQ225" s="29" t="n"/>
      <c r="AR225" s="29" t="n"/>
      <c r="AS225" s="27" t="n"/>
      <c r="AT225" s="27" t="n"/>
      <c r="AU225" s="27" t="n"/>
      <c r="AV225" s="27" t="n"/>
      <c r="AW225" s="27" t="n"/>
    </row>
    <row r="226">
      <c r="D226" s="3" t="n"/>
      <c r="AD226" s="33" t="n"/>
      <c r="AE226" s="33" t="n"/>
      <c r="AF226" s="33" t="n"/>
      <c r="AG226" s="33" t="n"/>
      <c r="AH226" s="33" t="n"/>
      <c r="AI226" s="33" t="n"/>
      <c r="AJ226" s="33" t="n"/>
      <c r="AK226" s="33" t="n"/>
      <c r="AL226" s="33" t="n"/>
      <c r="AV226" s="33" t="n"/>
      <c r="AW226" s="33" t="n"/>
    </row>
    <row r="227">
      <c r="D227" s="3" t="n"/>
      <c r="AD227" s="33" t="n"/>
      <c r="AE227" s="33" t="n"/>
      <c r="AF227" s="33" t="n"/>
      <c r="AG227" s="33" t="n"/>
      <c r="AH227" s="33" t="n"/>
      <c r="AI227" s="33" t="n"/>
      <c r="AJ227" s="33" t="n"/>
      <c r="AK227" s="33" t="n"/>
      <c r="AL227" s="33" t="n"/>
      <c r="AV227" s="33" t="n"/>
      <c r="AW227" s="33" t="n"/>
    </row>
    <row r="228">
      <c r="D228" s="3" t="n"/>
      <c r="H228" s="32" t="n"/>
      <c r="I228" s="32" t="n"/>
      <c r="J228" s="32" t="n"/>
      <c r="K228" s="32" t="n"/>
      <c r="L228" s="32" t="n"/>
      <c r="M228" s="32" t="n"/>
      <c r="N228" s="32" t="n"/>
      <c r="O228" s="32" t="n"/>
      <c r="P228" s="32" t="n"/>
      <c r="Q228" s="32" t="n"/>
      <c r="R228" s="32" t="n"/>
      <c r="S228" s="32" t="n"/>
      <c r="T228" s="32" t="n"/>
      <c r="U228" s="32" t="n"/>
      <c r="V228" s="32" t="n"/>
      <c r="W228" s="32" t="n"/>
      <c r="X228" s="32" t="n"/>
      <c r="Y228" s="32" t="n"/>
      <c r="Z228" s="32" t="n"/>
      <c r="AA228" s="32" t="n"/>
      <c r="AB228" s="32" t="n"/>
      <c r="AC228" s="32" t="n"/>
      <c r="AD228" s="32" t="n"/>
      <c r="AE228" s="32" t="n"/>
      <c r="AF228" s="32" t="n"/>
      <c r="AG228" s="32" t="n"/>
      <c r="AH228" s="32" t="n"/>
      <c r="AI228" s="32" t="n"/>
      <c r="AJ228" s="32" t="n"/>
      <c r="AK228" s="32" t="n"/>
      <c r="AL228" s="32" t="n"/>
      <c r="AO228" s="32" t="n"/>
      <c r="AP228" s="32" t="n"/>
      <c r="AQ228" s="32" t="n"/>
      <c r="AR228" s="32" t="n"/>
      <c r="AS228" s="32" t="n"/>
      <c r="AT228" s="32" t="n"/>
      <c r="AU228" s="32" t="n"/>
      <c r="AV228" s="32" t="n"/>
      <c r="AW228" s="32" t="n"/>
    </row>
    <row r="229">
      <c r="C229" s="10" t="n"/>
      <c r="G229" s="29" t="n"/>
      <c r="H229" s="29" t="n"/>
      <c r="I229" s="29" t="n"/>
      <c r="J229" s="29" t="n"/>
      <c r="K229" s="29" t="n"/>
      <c r="L229" s="29" t="n"/>
      <c r="M229" s="29" t="n"/>
      <c r="N229" s="29" t="n"/>
      <c r="O229" s="29" t="n"/>
      <c r="P229" s="29" t="n"/>
      <c r="Q229" s="29" t="n"/>
      <c r="R229" s="29" t="n"/>
      <c r="S229" s="29" t="n"/>
      <c r="T229" s="29" t="n"/>
      <c r="U229" s="29" t="n"/>
      <c r="V229" s="29" t="n"/>
      <c r="W229" s="29" t="n"/>
      <c r="X229" s="29" t="n"/>
      <c r="Y229" s="29" t="n"/>
      <c r="Z229" s="29" t="n"/>
      <c r="AA229" s="29" t="n"/>
      <c r="AB229" s="29" t="n"/>
      <c r="AC229" s="29" t="n"/>
      <c r="AD229" s="27" t="n"/>
      <c r="AE229" s="27" t="n"/>
      <c r="AF229" s="27" t="n"/>
      <c r="AG229" s="27" t="n"/>
      <c r="AH229" s="27" t="n"/>
      <c r="AI229" s="27" t="n"/>
      <c r="AJ229" s="27" t="n"/>
      <c r="AK229" s="27" t="n"/>
      <c r="AL229" s="27" t="n"/>
      <c r="AN229" s="29" t="n"/>
      <c r="AO229" s="29" t="n"/>
      <c r="AP229" s="29" t="n"/>
      <c r="AQ229" s="29" t="n"/>
      <c r="AR229" s="29" t="n"/>
      <c r="AS229" s="27" t="n"/>
      <c r="AT229" s="27" t="n"/>
      <c r="AU229" s="27" t="n"/>
      <c r="AV229" s="27" t="n"/>
      <c r="AW229" s="27" t="n"/>
    </row>
    <row r="230">
      <c r="D230" s="3" t="n"/>
      <c r="H230" s="32" t="n"/>
      <c r="I230" s="32" t="n"/>
      <c r="J230" s="32" t="n"/>
      <c r="K230" s="32" t="n"/>
      <c r="L230" s="32" t="n"/>
      <c r="M230" s="32" t="n"/>
      <c r="N230" s="32" t="n"/>
      <c r="O230" s="32" t="n"/>
      <c r="P230" s="32" t="n"/>
      <c r="Q230" s="32" t="n"/>
      <c r="R230" s="32" t="n"/>
      <c r="S230" s="32" t="n"/>
      <c r="T230" s="32" t="n"/>
      <c r="U230" s="32" t="n"/>
      <c r="V230" s="32" t="n"/>
      <c r="W230" s="32" t="n"/>
      <c r="X230" s="32" t="n"/>
      <c r="Y230" s="32" t="n"/>
      <c r="Z230" s="32" t="n"/>
      <c r="AA230" s="32" t="n"/>
      <c r="AB230" s="32" t="n"/>
      <c r="AC230" s="32" t="n"/>
      <c r="AD230" s="33" t="n"/>
      <c r="AE230" s="33" t="n"/>
      <c r="AF230" s="33" t="n"/>
      <c r="AG230" s="33" t="n"/>
      <c r="AH230" s="33" t="n"/>
      <c r="AI230" s="33" t="n"/>
      <c r="AJ230" s="33" t="n"/>
      <c r="AK230" s="33" t="n"/>
      <c r="AL230" s="33" t="n"/>
      <c r="AO230" s="32" t="n"/>
      <c r="AP230" s="32" t="n"/>
      <c r="AQ230" s="32" t="n"/>
      <c r="AR230" s="32" t="n"/>
      <c r="AS230" s="32" t="n"/>
      <c r="AT230" s="32" t="n"/>
      <c r="AU230" s="32" t="n"/>
      <c r="AV230" s="33" t="n"/>
      <c r="AW230" s="33" t="n"/>
    </row>
    <row r="231">
      <c r="C231" s="6" t="n"/>
      <c r="G231" s="25" t="n"/>
      <c r="H231" s="25" t="n"/>
      <c r="I231" s="25" t="n"/>
      <c r="J231" s="25" t="n"/>
      <c r="K231" s="25" t="n"/>
      <c r="L231" s="25" t="n"/>
      <c r="M231" s="25" t="n"/>
      <c r="N231" s="25" t="n"/>
      <c r="O231" s="25" t="n"/>
      <c r="P231" s="25" t="n"/>
      <c r="Q231" s="25" t="n"/>
      <c r="R231" s="25" t="n"/>
      <c r="S231" s="25" t="n"/>
      <c r="T231" s="25" t="n"/>
      <c r="U231" s="25" t="n"/>
      <c r="V231" s="25" t="n"/>
      <c r="W231" s="25" t="n"/>
      <c r="X231" s="25" t="n"/>
      <c r="Y231" s="25" t="n"/>
      <c r="Z231" s="25" t="n"/>
      <c r="AA231" s="25" t="n"/>
      <c r="AB231" s="25" t="n"/>
      <c r="AC231" s="25" t="n"/>
      <c r="AD231" s="25" t="n"/>
      <c r="AE231" s="25" t="n"/>
      <c r="AF231" s="25" t="n"/>
      <c r="AG231" s="25" t="n"/>
      <c r="AH231" s="25" t="n"/>
      <c r="AI231" s="25" t="n"/>
      <c r="AJ231" s="25" t="n"/>
      <c r="AK231" s="25" t="n"/>
      <c r="AL231" s="25" t="n"/>
      <c r="AN231" s="25" t="n"/>
      <c r="AO231" s="25" t="n"/>
      <c r="AP231" s="25" t="n"/>
      <c r="AQ231" s="25" t="n"/>
      <c r="AR231" s="25" t="n"/>
      <c r="AS231" s="25" t="n"/>
      <c r="AT231" s="25" t="n"/>
      <c r="AU231" s="25" t="n"/>
      <c r="AV231" s="25" t="n"/>
      <c r="AW231" s="25" t="n"/>
    </row>
    <row r="232">
      <c r="D232" s="3" t="n"/>
      <c r="G232" s="39" t="n"/>
      <c r="H232" s="39" t="n"/>
      <c r="I232" s="39" t="n"/>
      <c r="J232" s="39" t="n"/>
      <c r="K232" s="39" t="n"/>
      <c r="L232" s="39" t="n"/>
      <c r="M232" s="39" t="n"/>
      <c r="N232" s="39" t="n"/>
      <c r="O232" s="39" t="n"/>
      <c r="P232" s="39" t="n"/>
      <c r="Q232" s="39" t="n"/>
      <c r="R232" s="39" t="n"/>
      <c r="S232" s="39" t="n"/>
      <c r="T232" s="39" t="n"/>
      <c r="U232" s="39" t="n"/>
      <c r="V232" s="39" t="n"/>
      <c r="W232" s="39" t="n"/>
      <c r="X232" s="39" t="n"/>
      <c r="Y232" s="39" t="n"/>
      <c r="Z232" s="39" t="n"/>
      <c r="AA232" s="39" t="n"/>
      <c r="AB232" s="39" t="n"/>
      <c r="AC232" s="39" t="n"/>
      <c r="AD232" s="39" t="n"/>
      <c r="AE232" s="39" t="n"/>
      <c r="AF232" s="39" t="n"/>
      <c r="AG232" s="39" t="n"/>
      <c r="AH232" s="39" t="n"/>
      <c r="AI232" s="39" t="n"/>
      <c r="AJ232" s="39" t="n"/>
      <c r="AK232" s="39" t="n"/>
      <c r="AL232" s="39" t="n"/>
      <c r="AN232" s="39" t="n"/>
      <c r="AO232" s="39" t="n"/>
      <c r="AP232" s="39" t="n"/>
      <c r="AQ232" s="39" t="n"/>
      <c r="AR232" s="39" t="n"/>
      <c r="AS232" s="39" t="n"/>
      <c r="AT232" s="39" t="n"/>
      <c r="AU232" s="39" t="n"/>
      <c r="AV232" s="39" t="n"/>
      <c r="AW232" s="39" t="n"/>
    </row>
    <row r="233"/>
    <row r="234">
      <c r="C234" s="3" t="n"/>
    </row>
    <row r="235">
      <c r="D235" s="3" t="n"/>
      <c r="V235" s="29" t="n"/>
      <c r="W235" s="29" t="n"/>
      <c r="X235" s="29" t="n"/>
      <c r="Y235" s="29" t="n"/>
      <c r="Z235" s="29" t="n"/>
      <c r="AA235" s="29" t="n"/>
      <c r="AB235" s="29" t="n"/>
      <c r="AC235" s="29" t="n"/>
      <c r="AP235" s="29" t="n"/>
      <c r="AQ235" s="29" t="n"/>
      <c r="AR235" s="29" t="n"/>
    </row>
    <row r="236">
      <c r="D236" s="3" t="n"/>
      <c r="V236" s="29" t="n"/>
      <c r="W236" s="29" t="n"/>
      <c r="X236" s="29" t="n"/>
      <c r="Y236" s="29" t="n"/>
      <c r="Z236" s="29" t="n"/>
      <c r="AA236" s="29" t="n"/>
      <c r="AB236" s="29" t="n"/>
      <c r="AC236" s="29" t="n"/>
      <c r="AP236" s="29" t="n"/>
      <c r="AQ236" s="29" t="n"/>
      <c r="AR236" s="29" t="n"/>
    </row>
    <row r="237">
      <c r="D237" s="3" t="n"/>
      <c r="V237" s="29" t="n"/>
      <c r="W237" s="29" t="n"/>
      <c r="X237" s="29" t="n"/>
      <c r="Y237" s="29" t="n"/>
      <c r="Z237" s="29" t="n"/>
      <c r="AA237" s="29" t="n"/>
      <c r="AB237" s="29" t="n"/>
      <c r="AC237" s="29" t="n"/>
      <c r="AP237" s="29" t="n"/>
      <c r="AQ237" s="29" t="n"/>
      <c r="AR237" s="29" t="n"/>
    </row>
    <row r="238">
      <c r="D238" s="3" t="n"/>
      <c r="V238" s="29" t="n"/>
      <c r="W238" s="29" t="n"/>
      <c r="X238" s="29" t="n"/>
      <c r="Y238" s="29" t="n"/>
      <c r="Z238" s="29" t="n"/>
      <c r="AA238" s="29" t="n"/>
      <c r="AB238" s="29" t="n"/>
      <c r="AC238" s="29" t="n"/>
      <c r="AP238" s="29" t="n"/>
      <c r="AQ238" s="29" t="n"/>
      <c r="AR238" s="29" t="n"/>
    </row>
    <row r="239">
      <c r="D239" s="3" t="n"/>
      <c r="W239" s="29" t="n"/>
      <c r="X239" s="29" t="n"/>
      <c r="Y239" s="29" t="n"/>
      <c r="AA239" s="29" t="n"/>
      <c r="AB239" s="29" t="n"/>
      <c r="AC239" s="29" t="n"/>
      <c r="AP239" s="29" t="n"/>
      <c r="AQ239" s="29" t="n"/>
      <c r="AR239" s="29" t="n"/>
    </row>
    <row r="240"/>
    <row r="241"/>
    <row r="242">
      <c r="B242" s="40" t="n"/>
      <c r="C242" s="40" t="n"/>
      <c r="D242" s="40" t="n"/>
      <c r="E242" s="40" t="n"/>
      <c r="F242" s="40" t="n"/>
      <c r="G242" s="40" t="n"/>
      <c r="H242" s="40" t="n"/>
      <c r="I242" s="40" t="n"/>
      <c r="J242" s="40" t="n"/>
      <c r="K242" s="40" t="n"/>
      <c r="L242" s="40" t="n"/>
      <c r="M242" s="40" t="n"/>
      <c r="N242" s="40" t="n"/>
      <c r="O242" s="40" t="n"/>
      <c r="P242" s="40" t="n"/>
      <c r="Q242" s="40" t="n"/>
      <c r="R242" s="40" t="n"/>
      <c r="S242" s="40" t="n"/>
      <c r="T242" s="40" t="n"/>
      <c r="U242" s="40" t="n"/>
      <c r="V242" s="40" t="n"/>
      <c r="W242" s="40" t="n"/>
      <c r="X242" s="40" t="n"/>
      <c r="Y242" s="40" t="n"/>
      <c r="Z242" s="40" t="n"/>
      <c r="AA242" s="40" t="n"/>
      <c r="AB242" s="40" t="n"/>
      <c r="AC242" s="40" t="n"/>
      <c r="AD242" s="40" t="n"/>
      <c r="AE242" s="40" t="n"/>
      <c r="AF242" s="40" t="n"/>
      <c r="AG242" s="40" t="n"/>
      <c r="AH242" s="40" t="n"/>
      <c r="AI242" s="40" t="n"/>
      <c r="AJ242" s="40" t="n"/>
      <c r="AK242" s="40" t="n"/>
      <c r="AL242" s="40" t="n"/>
      <c r="AN242" s="40" t="n"/>
      <c r="AO242" s="40" t="n"/>
      <c r="AP242" s="40" t="n"/>
      <c r="AQ242" s="40" t="n"/>
      <c r="AR242" s="40" t="n"/>
      <c r="AS242" s="40" t="n"/>
      <c r="AT242" s="40" t="n"/>
      <c r="AU242" s="40" t="n"/>
      <c r="AV242" s="40" t="n"/>
      <c r="AW242" s="40" t="n"/>
    </row>
    <row r="243"/>
    <row r="244">
      <c r="C244" s="10" t="n"/>
      <c r="G244" s="32" t="n"/>
      <c r="H244" s="32" t="n"/>
      <c r="I244" s="32" t="n"/>
      <c r="J244" s="32" t="n"/>
      <c r="K244" s="32" t="n"/>
      <c r="L244" s="32" t="n"/>
      <c r="M244" s="32" t="n"/>
      <c r="N244" s="32" t="n"/>
      <c r="O244" s="32" t="n"/>
      <c r="P244" s="32" t="n"/>
      <c r="Q244" s="32" t="n"/>
      <c r="R244" s="32" t="n"/>
      <c r="S244" s="32" t="n"/>
      <c r="T244" s="32" t="n"/>
      <c r="U244" s="32" t="n"/>
      <c r="V244" s="32" t="n"/>
      <c r="W244" s="32" t="n"/>
      <c r="X244" s="32" t="n"/>
      <c r="Y244" s="32" t="n"/>
      <c r="Z244" s="32" t="n"/>
      <c r="AA244" s="32" t="n"/>
      <c r="AB244" s="32" t="n"/>
      <c r="AC244" s="32" t="n"/>
      <c r="AD244" s="33" t="n"/>
      <c r="AE244" s="33" t="n"/>
      <c r="AF244" s="33" t="n"/>
      <c r="AG244" s="33" t="n"/>
      <c r="AH244" s="33" t="n"/>
      <c r="AI244" s="33" t="n"/>
      <c r="AJ244" s="33" t="n"/>
      <c r="AK244" s="33" t="n"/>
      <c r="AL244" s="33" t="n"/>
      <c r="AN244" s="32" t="n"/>
      <c r="AO244" s="32" t="n"/>
      <c r="AP244" s="32" t="n"/>
      <c r="AQ244" s="32" t="n"/>
      <c r="AR244" s="32" t="n"/>
      <c r="AS244" s="32" t="n"/>
      <c r="AT244" s="32" t="n"/>
      <c r="AU244" s="32" t="n"/>
      <c r="AV244" s="33" t="n"/>
      <c r="AW244" s="33" t="n"/>
    </row>
    <row r="245">
      <c r="C245" s="10" t="n"/>
      <c r="G245" s="32" t="n"/>
      <c r="H245" s="32" t="n"/>
      <c r="I245" s="32" t="n"/>
      <c r="J245" s="32" t="n"/>
      <c r="K245" s="32" t="n"/>
      <c r="L245" s="32" t="n"/>
      <c r="M245" s="32" t="n"/>
      <c r="N245" s="32" t="n"/>
      <c r="O245" s="32" t="n"/>
      <c r="P245" s="32" t="n"/>
      <c r="Q245" s="32" t="n"/>
      <c r="R245" s="32" t="n"/>
      <c r="S245" s="32" t="n"/>
      <c r="T245" s="32" t="n"/>
      <c r="U245" s="32" t="n"/>
      <c r="V245" s="32" t="n"/>
      <c r="W245" s="32" t="n"/>
      <c r="X245" s="32" t="n"/>
      <c r="Y245" s="32" t="n"/>
      <c r="Z245" s="32" t="n"/>
      <c r="AA245" s="32" t="n"/>
      <c r="AB245" s="32" t="n"/>
      <c r="AC245" s="32" t="n"/>
      <c r="AD245" s="33" t="n"/>
      <c r="AE245" s="33" t="n"/>
      <c r="AF245" s="33" t="n"/>
      <c r="AG245" s="33" t="n"/>
      <c r="AH245" s="33" t="n"/>
      <c r="AI245" s="33" t="n"/>
      <c r="AJ245" s="33" t="n"/>
      <c r="AK245" s="33" t="n"/>
      <c r="AL245" s="33" t="n"/>
      <c r="AN245" s="32" t="n"/>
      <c r="AO245" s="32" t="n"/>
      <c r="AP245" s="32" t="n"/>
      <c r="AQ245" s="32" t="n"/>
      <c r="AR245" s="32" t="n"/>
      <c r="AS245" s="32" t="n"/>
      <c r="AT245" s="32" t="n"/>
      <c r="AU245" s="32" t="n"/>
      <c r="AV245" s="33" t="n"/>
      <c r="AW245" s="33" t="n"/>
    </row>
    <row r="246">
      <c r="C246" s="10" t="n"/>
      <c r="G246" s="32" t="n"/>
      <c r="H246" s="32" t="n"/>
      <c r="I246" s="32" t="n"/>
      <c r="J246" s="32" t="n"/>
      <c r="K246" s="32" t="n"/>
      <c r="L246" s="32" t="n"/>
      <c r="M246" s="32" t="n"/>
      <c r="N246" s="32" t="n"/>
      <c r="O246" s="32" t="n"/>
      <c r="P246" s="32" t="n"/>
      <c r="Q246" s="32" t="n"/>
      <c r="R246" s="32" t="n"/>
      <c r="S246" s="32" t="n"/>
      <c r="T246" s="32" t="n"/>
      <c r="U246" s="32" t="n"/>
      <c r="V246" s="32" t="n"/>
      <c r="W246" s="32" t="n"/>
      <c r="X246" s="32" t="n"/>
      <c r="Y246" s="32" t="n"/>
      <c r="Z246" s="32" t="n"/>
      <c r="AA246" s="32" t="n"/>
      <c r="AB246" s="32" t="n"/>
      <c r="AC246" s="32" t="n"/>
      <c r="AD246" s="33" t="n"/>
      <c r="AE246" s="33" t="n"/>
      <c r="AF246" s="33" t="n"/>
      <c r="AG246" s="33" t="n"/>
      <c r="AH246" s="33" t="n"/>
      <c r="AI246" s="33" t="n"/>
      <c r="AJ246" s="33" t="n"/>
      <c r="AK246" s="33" t="n"/>
      <c r="AL246" s="33" t="n"/>
      <c r="AN246" s="32" t="n"/>
      <c r="AO246" s="32" t="n"/>
      <c r="AP246" s="32" t="n"/>
      <c r="AQ246" s="32" t="n"/>
      <c r="AR246" s="32" t="n"/>
      <c r="AS246" s="32" t="n"/>
      <c r="AT246" s="32" t="n"/>
      <c r="AU246" s="32" t="n"/>
      <c r="AV246" s="33" t="n"/>
      <c r="AW246" s="33" t="n"/>
    </row>
    <row r="247">
      <c r="C247" s="10" t="n"/>
      <c r="G247" s="32" t="n"/>
      <c r="H247" s="32" t="n"/>
      <c r="I247" s="32" t="n"/>
      <c r="J247" s="32" t="n"/>
      <c r="K247" s="32" t="n"/>
      <c r="L247" s="32" t="n"/>
      <c r="M247" s="32" t="n"/>
      <c r="N247" s="32" t="n"/>
      <c r="O247" s="32" t="n"/>
      <c r="P247" s="32" t="n"/>
      <c r="Q247" s="32" t="n"/>
      <c r="R247" s="32" t="n"/>
      <c r="S247" s="32" t="n"/>
      <c r="T247" s="32" t="n"/>
      <c r="U247" s="32" t="n"/>
      <c r="V247" s="32" t="n"/>
      <c r="W247" s="32" t="n"/>
      <c r="X247" s="32" t="n"/>
      <c r="Y247" s="32" t="n"/>
      <c r="Z247" s="32" t="n"/>
      <c r="AA247" s="32" t="n"/>
      <c r="AB247" s="32" t="n"/>
      <c r="AC247" s="32" t="n"/>
      <c r="AD247" s="33" t="n"/>
      <c r="AE247" s="33" t="n"/>
      <c r="AF247" s="33" t="n"/>
      <c r="AG247" s="33" t="n"/>
      <c r="AH247" s="33" t="n"/>
      <c r="AI247" s="33" t="n"/>
      <c r="AJ247" s="33" t="n"/>
      <c r="AK247" s="33" t="n"/>
      <c r="AL247" s="33" t="n"/>
      <c r="AN247" s="32" t="n"/>
      <c r="AO247" s="32" t="n"/>
      <c r="AP247" s="32" t="n"/>
      <c r="AQ247" s="32" t="n"/>
      <c r="AR247" s="32" t="n"/>
      <c r="AS247" s="32" t="n"/>
      <c r="AT247" s="32" t="n"/>
      <c r="AU247" s="32" t="n"/>
      <c r="AV247" s="33" t="n"/>
      <c r="AW247" s="33" t="n"/>
    </row>
    <row r="248">
      <c r="C248" s="10" t="n"/>
      <c r="H248" s="32" t="n"/>
      <c r="I248" s="32" t="n"/>
      <c r="J248" s="32" t="n"/>
      <c r="K248" s="32" t="n"/>
      <c r="L248" s="32" t="n"/>
      <c r="M248" s="32" t="n"/>
      <c r="N248" s="32" t="n"/>
      <c r="O248" s="32" t="n"/>
      <c r="P248" s="32" t="n"/>
      <c r="Q248" s="32" t="n"/>
      <c r="R248" s="32" t="n"/>
      <c r="S248" s="32" t="n"/>
      <c r="T248" s="32" t="n"/>
      <c r="U248" s="32" t="n"/>
      <c r="V248" s="32" t="n"/>
      <c r="W248" s="32" t="n"/>
      <c r="X248" s="32" t="n"/>
      <c r="Y248" s="32" t="n"/>
      <c r="Z248" s="32" t="n"/>
      <c r="AA248" s="32" t="n"/>
      <c r="AB248" s="32" t="n"/>
      <c r="AC248" s="32" t="n"/>
      <c r="AD248" s="33" t="n"/>
      <c r="AE248" s="33" t="n"/>
      <c r="AF248" s="33" t="n"/>
      <c r="AG248" s="33" t="n"/>
      <c r="AH248" s="33" t="n"/>
      <c r="AI248" s="33" t="n"/>
      <c r="AJ248" s="33" t="n"/>
      <c r="AK248" s="33" t="n"/>
      <c r="AL248" s="33" t="n"/>
      <c r="AO248" s="32" t="n"/>
      <c r="AP248" s="32" t="n"/>
      <c r="AQ248" s="32" t="n"/>
      <c r="AR248" s="32" t="n"/>
      <c r="AS248" s="32" t="n"/>
      <c r="AT248" s="32" t="n"/>
      <c r="AU248" s="32" t="n"/>
      <c r="AV248" s="33" t="n"/>
      <c r="AW248" s="33" t="n"/>
    </row>
    <row r="249">
      <c r="C249" s="10" t="n"/>
      <c r="G249" s="32" t="n"/>
      <c r="H249" s="32" t="n"/>
      <c r="I249" s="32" t="n"/>
      <c r="J249" s="32" t="n"/>
      <c r="K249" s="32" t="n"/>
      <c r="L249" s="32" t="n"/>
      <c r="M249" s="32" t="n"/>
      <c r="N249" s="32" t="n"/>
      <c r="O249" s="32" t="n"/>
      <c r="P249" s="32" t="n"/>
      <c r="Q249" s="32" t="n"/>
      <c r="R249" s="32" t="n"/>
      <c r="S249" s="32" t="n"/>
      <c r="T249" s="32" t="n"/>
      <c r="U249" s="32" t="n"/>
      <c r="V249" s="32" t="n"/>
      <c r="W249" s="32" t="n"/>
      <c r="X249" s="32" t="n"/>
      <c r="Y249" s="32" t="n"/>
      <c r="Z249" s="32" t="n"/>
      <c r="AA249" s="32" t="n"/>
      <c r="AB249" s="32" t="n"/>
      <c r="AC249" s="32" t="n"/>
      <c r="AD249" s="33" t="n"/>
      <c r="AE249" s="33" t="n"/>
      <c r="AF249" s="33" t="n"/>
      <c r="AG249" s="33" t="n"/>
      <c r="AH249" s="33" t="n"/>
      <c r="AI249" s="33" t="n"/>
      <c r="AJ249" s="33" t="n"/>
      <c r="AK249" s="33" t="n"/>
      <c r="AL249" s="33" t="n"/>
      <c r="AN249" s="32" t="n"/>
      <c r="AO249" s="32" t="n"/>
      <c r="AP249" s="32" t="n"/>
      <c r="AQ249" s="32" t="n"/>
      <c r="AR249" s="32" t="n"/>
      <c r="AS249" s="32" t="n"/>
      <c r="AT249" s="32" t="n"/>
      <c r="AU249" s="32" t="n"/>
      <c r="AV249" s="33" t="n"/>
      <c r="AW249" s="33" t="n"/>
    </row>
    <row r="250">
      <c r="C250" s="10" t="n"/>
      <c r="G250" s="32" t="n"/>
      <c r="H250" s="32" t="n"/>
      <c r="I250" s="32" t="n"/>
      <c r="J250" s="32" t="n"/>
      <c r="K250" s="32" t="n"/>
      <c r="L250" s="32" t="n"/>
      <c r="M250" s="32" t="n"/>
      <c r="N250" s="32" t="n"/>
      <c r="O250" s="32" t="n"/>
      <c r="P250" s="32" t="n"/>
      <c r="Q250" s="32" t="n"/>
      <c r="R250" s="32" t="n"/>
      <c r="S250" s="32" t="n"/>
      <c r="T250" s="32" t="n"/>
      <c r="U250" s="32" t="n"/>
      <c r="V250" s="32" t="n"/>
      <c r="W250" s="32" t="n"/>
      <c r="X250" s="32" t="n"/>
      <c r="Y250" s="32" t="n"/>
      <c r="Z250" s="32" t="n"/>
      <c r="AA250" s="32" t="n"/>
      <c r="AB250" s="32" t="n"/>
      <c r="AC250" s="32" t="n"/>
      <c r="AD250" s="33" t="n"/>
      <c r="AE250" s="33" t="n"/>
      <c r="AF250" s="33" t="n"/>
      <c r="AG250" s="33" t="n"/>
      <c r="AH250" s="33" t="n"/>
      <c r="AI250" s="33" t="n"/>
      <c r="AJ250" s="33" t="n"/>
      <c r="AK250" s="33" t="n"/>
      <c r="AL250" s="33" t="n"/>
      <c r="AN250" s="32" t="n"/>
      <c r="AO250" s="32" t="n"/>
      <c r="AP250" s="32" t="n"/>
      <c r="AQ250" s="32" t="n"/>
      <c r="AR250" s="32" t="n"/>
      <c r="AS250" s="32" t="n"/>
      <c r="AT250" s="32" t="n"/>
      <c r="AU250" s="32" t="n"/>
      <c r="AV250" s="33" t="n"/>
      <c r="AW250" s="33" t="n"/>
    </row>
    <row r="251">
      <c r="C251" s="10" t="n"/>
      <c r="G251" s="32" t="n"/>
      <c r="H251" s="32" t="n"/>
      <c r="I251" s="32" t="n"/>
      <c r="J251" s="32" t="n"/>
      <c r="K251" s="32" t="n"/>
      <c r="L251" s="32" t="n"/>
      <c r="M251" s="32" t="n"/>
      <c r="N251" s="32" t="n"/>
      <c r="O251" s="32" t="n"/>
      <c r="P251" s="32" t="n"/>
      <c r="Q251" s="32" t="n"/>
      <c r="R251" s="32" t="n"/>
      <c r="S251" s="32" t="n"/>
      <c r="T251" s="32" t="n"/>
      <c r="U251" s="32" t="n"/>
      <c r="V251" s="32" t="n"/>
      <c r="W251" s="32" t="n"/>
      <c r="X251" s="32" t="n"/>
      <c r="Y251" s="32" t="n"/>
      <c r="Z251" s="32" t="n"/>
      <c r="AA251" s="32" t="n"/>
      <c r="AB251" s="32" t="n"/>
      <c r="AC251" s="32" t="n"/>
      <c r="AD251" s="33" t="n"/>
      <c r="AE251" s="33" t="n"/>
      <c r="AF251" s="33" t="n"/>
      <c r="AG251" s="33" t="n"/>
      <c r="AH251" s="33" t="n"/>
      <c r="AI251" s="33" t="n"/>
      <c r="AJ251" s="33" t="n"/>
      <c r="AK251" s="33" t="n"/>
      <c r="AL251" s="33" t="n"/>
      <c r="AN251" s="32" t="n"/>
      <c r="AO251" s="32" t="n"/>
      <c r="AP251" s="32" t="n"/>
      <c r="AQ251" s="32" t="n"/>
      <c r="AR251" s="32" t="n"/>
      <c r="AS251" s="32" t="n"/>
      <c r="AT251" s="32" t="n"/>
      <c r="AU251" s="32" t="n"/>
      <c r="AV251" s="33" t="n"/>
      <c r="AW251" s="33" t="n"/>
    </row>
    <row r="252">
      <c r="C252" s="10" t="n"/>
      <c r="G252" s="32" t="n"/>
      <c r="H252" s="32" t="n"/>
      <c r="I252" s="32" t="n"/>
      <c r="J252" s="32" t="n"/>
      <c r="K252" s="32" t="n"/>
      <c r="L252" s="32" t="n"/>
      <c r="M252" s="32" t="n"/>
      <c r="N252" s="32" t="n"/>
      <c r="O252" s="32" t="n"/>
      <c r="P252" s="32" t="n"/>
      <c r="Q252" s="32" t="n"/>
      <c r="R252" s="32" t="n"/>
      <c r="S252" s="32" t="n"/>
      <c r="T252" s="32" t="n"/>
      <c r="U252" s="32" t="n"/>
      <c r="V252" s="32" t="n"/>
      <c r="W252" s="32" t="n"/>
      <c r="X252" s="32" t="n"/>
      <c r="Y252" s="32" t="n"/>
      <c r="Z252" s="32" t="n"/>
      <c r="AA252" s="32" t="n"/>
      <c r="AB252" s="32" t="n"/>
      <c r="AC252" s="32" t="n"/>
      <c r="AD252" s="33" t="n"/>
      <c r="AE252" s="33" t="n"/>
      <c r="AF252" s="33" t="n"/>
      <c r="AG252" s="33" t="n"/>
      <c r="AH252" s="33" t="n"/>
      <c r="AI252" s="33" t="n"/>
      <c r="AJ252" s="33" t="n"/>
      <c r="AK252" s="33" t="n"/>
      <c r="AL252" s="33" t="n"/>
      <c r="AN252" s="32" t="n"/>
      <c r="AO252" s="32" t="n"/>
      <c r="AP252" s="32" t="n"/>
      <c r="AQ252" s="32" t="n"/>
      <c r="AR252" s="32" t="n"/>
      <c r="AS252" s="32" t="n"/>
      <c r="AT252" s="32" t="n"/>
      <c r="AU252" s="32" t="n"/>
      <c r="AV252" s="33" t="n"/>
      <c r="AW252" s="33" t="n"/>
    </row>
    <row r="253">
      <c r="C253" s="10" t="n"/>
      <c r="G253" s="32" t="n"/>
      <c r="H253" s="32" t="n"/>
      <c r="I253" s="32" t="n"/>
      <c r="J253" s="32" t="n"/>
      <c r="K253" s="32" t="n"/>
      <c r="L253" s="32" t="n"/>
      <c r="M253" s="32" t="n"/>
      <c r="N253" s="32" t="n"/>
      <c r="O253" s="32" t="n"/>
      <c r="P253" s="32" t="n"/>
      <c r="Q253" s="32" t="n"/>
      <c r="R253" s="32" t="n"/>
      <c r="S253" s="32" t="n"/>
      <c r="T253" s="32" t="n"/>
      <c r="U253" s="32" t="n"/>
      <c r="V253" s="32" t="n"/>
      <c r="W253" s="32" t="n"/>
      <c r="X253" s="32" t="n"/>
      <c r="Y253" s="32" t="n"/>
      <c r="Z253" s="32" t="n"/>
      <c r="AA253" s="32" t="n"/>
      <c r="AB253" s="32" t="n"/>
      <c r="AC253" s="32" t="n"/>
      <c r="AD253" s="33" t="n"/>
      <c r="AE253" s="33" t="n"/>
      <c r="AF253" s="33" t="n"/>
      <c r="AG253" s="33" t="n"/>
      <c r="AH253" s="33" t="n"/>
      <c r="AI253" s="33" t="n"/>
      <c r="AJ253" s="33" t="n"/>
      <c r="AK253" s="33" t="n"/>
      <c r="AL253" s="33" t="n"/>
      <c r="AN253" s="32" t="n"/>
      <c r="AO253" s="32" t="n"/>
      <c r="AP253" s="32" t="n"/>
      <c r="AQ253" s="32" t="n"/>
      <c r="AR253" s="32" t="n"/>
      <c r="AS253" s="32" t="n"/>
      <c r="AT253" s="32" t="n"/>
      <c r="AU253" s="32" t="n"/>
      <c r="AV253" s="33" t="n"/>
      <c r="AW253" s="33" t="n"/>
    </row>
    <row r="254"/>
    <row r="255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R24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Micron Technology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C5" s="5" t="inlineStr">
        <is>
          <t>Q3'26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</row>
    <row r="6"/>
    <row r="7"/>
    <row r="8"/>
    <row r="9">
      <c r="B9" t="inlineStr">
        <is>
          <t>Revenue</t>
        </is>
      </c>
      <c r="G9" s="19" t="n">
        <v>5773</v>
      </c>
      <c r="H9" s="19" t="n">
        <v>6236</v>
      </c>
      <c r="I9" s="19" t="n">
        <v>7422</v>
      </c>
      <c r="J9" s="19" t="n">
        <v>8274</v>
      </c>
      <c r="K9" s="19" t="n">
        <v>7687</v>
      </c>
      <c r="L9" s="19" t="n">
        <v>7786</v>
      </c>
      <c r="M9" s="19" t="n">
        <v>8642</v>
      </c>
      <c r="N9" s="19" t="n">
        <v>6643</v>
      </c>
      <c r="O9" s="19" t="n">
        <v>4085</v>
      </c>
      <c r="P9" s="19" t="n">
        <v>3693</v>
      </c>
      <c r="Q9" s="19" t="n">
        <v>3752</v>
      </c>
      <c r="R9" s="19" t="n">
        <v>4010</v>
      </c>
      <c r="S9" s="19" t="n">
        <v>4726</v>
      </c>
      <c r="T9" s="19" t="n">
        <v>5824</v>
      </c>
      <c r="U9" s="19" t="n">
        <v>6811</v>
      </c>
      <c r="V9" s="19" t="n">
        <v>7750</v>
      </c>
      <c r="W9" s="19" t="n">
        <v>8709</v>
      </c>
      <c r="X9" s="19" t="n">
        <v>8053</v>
      </c>
      <c r="Y9" s="19" t="n">
        <v>9301</v>
      </c>
      <c r="Z9" s="19" t="n">
        <v>11315</v>
      </c>
      <c r="AA9" s="19" t="n">
        <v>13643</v>
      </c>
      <c r="AB9" s="19" t="n">
        <v>23860</v>
      </c>
      <c r="AC9" s="19" t="n">
        <v>41456</v>
      </c>
      <c r="AN9" s="19" t="n">
        <v>27705</v>
      </c>
      <c r="AO9" s="19" t="n">
        <v>30758</v>
      </c>
      <c r="AP9" s="19" t="n">
        <v>15540</v>
      </c>
      <c r="AQ9" s="19" t="n">
        <v>25111</v>
      </c>
      <c r="AR9" s="19" t="n">
        <v>37378</v>
      </c>
    </row>
    <row r="10">
      <c r="B10" t="inlineStr">
        <is>
          <t>Cost of Goods Sold (Less: form)</t>
        </is>
      </c>
      <c r="G10" s="19" t="n">
        <v>-4037</v>
      </c>
      <c r="H10" s="19" t="n">
        <v>-4587</v>
      </c>
      <c r="I10" s="19" t="n">
        <v>-4296</v>
      </c>
      <c r="J10" s="19" t="n">
        <v>-4362</v>
      </c>
      <c r="K10" s="19" t="n">
        <v>-4122</v>
      </c>
      <c r="L10" s="19" t="n">
        <v>-4110</v>
      </c>
      <c r="M10" s="19" t="n">
        <v>-4607</v>
      </c>
      <c r="N10" s="19" t="n">
        <v>-4021</v>
      </c>
      <c r="O10" s="19" t="n">
        <v>-3192</v>
      </c>
      <c r="P10" s="19" t="n">
        <v>-4899</v>
      </c>
      <c r="Q10" s="19" t="n">
        <v>-4420</v>
      </c>
      <c r="R10" s="19" t="n">
        <v>-4445</v>
      </c>
      <c r="S10" s="19" t="n">
        <v>-4761</v>
      </c>
      <c r="T10" s="19" t="n">
        <v>-4745</v>
      </c>
      <c r="U10" s="19" t="n">
        <v>-4979</v>
      </c>
      <c r="V10" s="19" t="n">
        <v>-5013</v>
      </c>
      <c r="W10" s="19" t="n">
        <v>-5361</v>
      </c>
      <c r="X10" s="19" t="n">
        <v>-5090</v>
      </c>
      <c r="Y10" s="19" t="n">
        <v>-5793</v>
      </c>
      <c r="Z10" s="19" t="n">
        <v>-6261</v>
      </c>
      <c r="AA10" s="19" t="n">
        <v>-5997</v>
      </c>
      <c r="AB10" s="19" t="n">
        <v>-6105</v>
      </c>
      <c r="AC10" s="19" t="n">
        <v>-6400</v>
      </c>
      <c r="AN10" s="19" t="n">
        <v>-17282</v>
      </c>
      <c r="AO10" s="19" t="n">
        <v>-16860</v>
      </c>
      <c r="AP10" s="19" t="n">
        <v>-16956</v>
      </c>
      <c r="AQ10" s="19" t="n">
        <v>-19498</v>
      </c>
      <c r="AR10" s="19" t="n">
        <v>-22505</v>
      </c>
    </row>
    <row r="11">
      <c r="B11" t="inlineStr">
        <is>
          <t>Gross Margin</t>
        </is>
      </c>
      <c r="G11" s="19" t="n">
        <v>1736</v>
      </c>
      <c r="H11" s="19" t="n">
        <v>1649</v>
      </c>
      <c r="I11" s="19" t="n">
        <v>3126</v>
      </c>
      <c r="J11" s="19" t="n">
        <v>3912</v>
      </c>
      <c r="K11" s="19" t="n">
        <v>3565</v>
      </c>
      <c r="L11" s="19" t="n">
        <v>3676</v>
      </c>
      <c r="M11" s="19" t="n">
        <v>4035</v>
      </c>
      <c r="N11" s="19" t="n">
        <v>2622</v>
      </c>
      <c r="O11" s="19" t="n">
        <v>893</v>
      </c>
      <c r="P11" s="19" t="n">
        <v>-1206</v>
      </c>
      <c r="Q11" s="19" t="n">
        <v>-668</v>
      </c>
      <c r="R11" s="19" t="n">
        <v>-435</v>
      </c>
      <c r="S11" s="19" t="n">
        <v>-35</v>
      </c>
      <c r="T11" s="19" t="n">
        <v>1079</v>
      </c>
      <c r="U11" s="19" t="n">
        <v>1832</v>
      </c>
      <c r="V11" s="19" t="n">
        <v>2737</v>
      </c>
      <c r="W11" s="19" t="n">
        <v>3348</v>
      </c>
      <c r="X11" s="19" t="n">
        <v>2963</v>
      </c>
      <c r="Y11" s="19" t="n">
        <v>3508</v>
      </c>
      <c r="Z11" s="19" t="n">
        <v>5054</v>
      </c>
      <c r="AA11" s="19" t="n">
        <v>7646</v>
      </c>
      <c r="AB11" s="19" t="n">
        <v>17755</v>
      </c>
      <c r="AC11" s="19" t="n">
        <v>35056</v>
      </c>
      <c r="AN11" s="19" t="n">
        <v>10423</v>
      </c>
      <c r="AO11" s="19" t="n">
        <v>13898</v>
      </c>
      <c r="AP11" s="19" t="n">
        <v>-1416</v>
      </c>
      <c r="AQ11" s="19" t="n">
        <v>5613</v>
      </c>
      <c r="AR11" s="19" t="n">
        <v>14873</v>
      </c>
    </row>
    <row r="12">
      <c r="B12" t="inlineStr">
        <is>
          <t>Operating Income</t>
        </is>
      </c>
      <c r="G12" s="19" t="n">
        <v>866</v>
      </c>
      <c r="H12" s="19" t="n">
        <v>663</v>
      </c>
      <c r="I12" s="19" t="n">
        <v>1799</v>
      </c>
      <c r="J12" s="19" t="n">
        <v>2955</v>
      </c>
      <c r="K12" s="19" t="n">
        <v>2631</v>
      </c>
      <c r="L12" s="19" t="n">
        <v>2546</v>
      </c>
      <c r="M12" s="19" t="n">
        <v>3004</v>
      </c>
      <c r="N12" s="19" t="n">
        <v>1521</v>
      </c>
      <c r="O12" s="19" t="n">
        <v>-209</v>
      </c>
      <c r="P12" s="19" t="n">
        <v>-2303</v>
      </c>
      <c r="Q12" s="19" t="n">
        <v>-1761</v>
      </c>
      <c r="R12" s="19" t="n">
        <v>-1472</v>
      </c>
      <c r="S12" s="19" t="n">
        <v>-1128</v>
      </c>
      <c r="T12" s="19" t="n">
        <v>191</v>
      </c>
      <c r="U12" s="19" t="n">
        <v>719</v>
      </c>
      <c r="V12" s="19" t="n">
        <v>1522</v>
      </c>
      <c r="W12" s="19" t="n">
        <v>2174</v>
      </c>
      <c r="X12" s="19" t="n">
        <v>1773</v>
      </c>
      <c r="Y12" s="19" t="n">
        <v>2169</v>
      </c>
      <c r="Z12" s="19" t="n">
        <v>3654</v>
      </c>
      <c r="AA12" s="19" t="n">
        <v>6136</v>
      </c>
      <c r="AB12" s="19" t="n">
        <v>16135</v>
      </c>
      <c r="AC12" s="19" t="n">
        <v>33318</v>
      </c>
      <c r="AN12" s="19" t="n">
        <v>6283</v>
      </c>
      <c r="AO12" s="19" t="n">
        <v>9702</v>
      </c>
      <c r="AP12" s="19" t="n">
        <v>-5745</v>
      </c>
      <c r="AQ12" s="19" t="n">
        <v>1304</v>
      </c>
      <c r="AR12" s="19" t="n">
        <v>9770</v>
      </c>
    </row>
    <row r="13">
      <c r="B13" t="inlineStr">
        <is>
          <t>Pretax Income</t>
        </is>
      </c>
      <c r="G13" s="19" t="n">
        <v>841</v>
      </c>
      <c r="H13" s="19" t="n">
        <v>635</v>
      </c>
      <c r="I13" s="19" t="n">
        <v>1806</v>
      </c>
      <c r="J13" s="19" t="n">
        <v>2936</v>
      </c>
      <c r="K13" s="19" t="n">
        <v>2521</v>
      </c>
      <c r="L13" s="19" t="n">
        <v>2509</v>
      </c>
      <c r="M13" s="19" t="n">
        <v>2988</v>
      </c>
      <c r="N13" s="19" t="n">
        <v>1553</v>
      </c>
      <c r="O13" s="19" t="n">
        <v>-176</v>
      </c>
      <c r="P13" s="19" t="n">
        <v>-2271</v>
      </c>
      <c r="Q13" s="19" t="n">
        <v>-1753</v>
      </c>
      <c r="R13" s="19" t="n">
        <v>-1458</v>
      </c>
      <c r="S13" s="19" t="n">
        <v>-1155</v>
      </c>
      <c r="T13" s="19" t="n">
        <v>170</v>
      </c>
      <c r="U13" s="19" t="n">
        <v>715</v>
      </c>
      <c r="V13" s="19" t="n">
        <v>1510</v>
      </c>
      <c r="W13" s="19" t="n">
        <v>2152</v>
      </c>
      <c r="X13" s="19" t="n">
        <v>1758</v>
      </c>
      <c r="Y13" s="19" t="n">
        <v>2113</v>
      </c>
      <c r="Z13" s="19" t="n">
        <v>3631</v>
      </c>
      <c r="AA13" s="19" t="n">
        <v>6061</v>
      </c>
      <c r="AB13" s="19" t="n">
        <v>16160</v>
      </c>
      <c r="AC13" s="19" t="n">
        <v>33212</v>
      </c>
      <c r="AN13" s="19" t="n">
        <v>6218</v>
      </c>
      <c r="AO13" s="19" t="n">
        <v>9571</v>
      </c>
      <c r="AP13" s="19" t="n">
        <v>-5658</v>
      </c>
      <c r="AQ13" s="19" t="n">
        <v>1240</v>
      </c>
      <c r="AR13" s="19" t="n">
        <v>9654</v>
      </c>
    </row>
    <row r="14">
      <c r="B14" t="inlineStr">
        <is>
          <t>Net Income</t>
        </is>
      </c>
      <c r="G14" s="19" t="n">
        <v>803</v>
      </c>
      <c r="H14" s="19" t="n">
        <v>603</v>
      </c>
      <c r="I14" s="19" t="n">
        <v>1735</v>
      </c>
      <c r="J14" s="19" t="n">
        <v>2720</v>
      </c>
      <c r="K14" s="19" t="n">
        <v>2306</v>
      </c>
      <c r="L14" s="19" t="n">
        <v>2263</v>
      </c>
      <c r="M14" s="19" t="n">
        <v>2626</v>
      </c>
      <c r="N14" s="19" t="n">
        <v>1492</v>
      </c>
      <c r="O14" s="19" t="n">
        <v>-195</v>
      </c>
      <c r="P14" s="19" t="n">
        <v>-2312</v>
      </c>
      <c r="Q14" s="19" t="n">
        <v>-1896</v>
      </c>
      <c r="R14" s="19" t="n">
        <v>-1430</v>
      </c>
      <c r="S14" s="19" t="n">
        <v>-1234</v>
      </c>
      <c r="T14" s="19" t="n">
        <v>793</v>
      </c>
      <c r="U14" s="19" t="n">
        <v>332</v>
      </c>
      <c r="V14" s="19" t="n">
        <v>887</v>
      </c>
      <c r="W14" s="19" t="n">
        <v>1870</v>
      </c>
      <c r="X14" s="19" t="n">
        <v>1583</v>
      </c>
      <c r="Y14" s="19" t="n">
        <v>1885</v>
      </c>
      <c r="Z14" s="19" t="n">
        <v>3201</v>
      </c>
      <c r="AA14" s="19" t="n">
        <v>5240</v>
      </c>
      <c r="AB14" s="19" t="n">
        <v>13785</v>
      </c>
      <c r="AC14" s="19" t="n">
        <v>28243</v>
      </c>
      <c r="AN14" s="19" t="n">
        <v>5861</v>
      </c>
      <c r="AO14" s="19" t="n">
        <v>8687</v>
      </c>
      <c r="AP14" s="19" t="n">
        <v>-5833</v>
      </c>
      <c r="AQ14" s="19" t="n">
        <v>778</v>
      </c>
      <c r="AR14" s="19" t="n">
        <v>8539</v>
      </c>
    </row>
    <row r="15">
      <c r="B15" t="inlineStr">
        <is>
          <t>Total Current Assets</t>
        </is>
      </c>
      <c r="G15" s="19" t="n">
        <v>16529</v>
      </c>
      <c r="H15" s="19" t="n">
        <v>17279</v>
      </c>
      <c r="I15" s="19" t="n">
        <v>18561</v>
      </c>
      <c r="J15" s="19" t="n">
        <v>19907</v>
      </c>
      <c r="K15" s="19" t="n">
        <v>20191</v>
      </c>
      <c r="L15" s="19" t="n">
        <v>21502</v>
      </c>
      <c r="M15" s="19" t="n">
        <v>22708</v>
      </c>
      <c r="N15" s="19" t="n">
        <v>21781</v>
      </c>
      <c r="O15" s="19" t="n">
        <v>22921</v>
      </c>
      <c r="P15" s="19" t="n">
        <v>21898</v>
      </c>
      <c r="Q15" s="19" t="n">
        <v>21734</v>
      </c>
      <c r="R15" s="19" t="n">
        <v>21244</v>
      </c>
      <c r="S15" s="19" t="n">
        <v>21058</v>
      </c>
      <c r="T15" s="19" t="n">
        <v>23435</v>
      </c>
      <c r="U15" s="19" t="n">
        <v>23319</v>
      </c>
      <c r="V15" s="19" t="n">
        <v>24372</v>
      </c>
      <c r="W15" s="19" t="n">
        <v>24493</v>
      </c>
      <c r="X15" s="19" t="n">
        <v>24689</v>
      </c>
      <c r="Y15" s="19" t="n">
        <v>27919</v>
      </c>
      <c r="Z15" s="19" t="n">
        <v>28841</v>
      </c>
      <c r="AA15" s="19" t="n">
        <v>29665</v>
      </c>
      <c r="AB15" s="19" t="n">
        <v>41413</v>
      </c>
      <c r="AC15" s="19" t="n">
        <v>66737</v>
      </c>
      <c r="AN15" s="19" t="n">
        <v>19907</v>
      </c>
      <c r="AO15" s="19" t="n">
        <v>21781</v>
      </c>
      <c r="AP15" s="19" t="n">
        <v>21244</v>
      </c>
      <c r="AQ15" s="19" t="n">
        <v>24372</v>
      </c>
      <c r="AR15" s="19" t="n">
        <v>28841</v>
      </c>
    </row>
    <row r="16">
      <c r="B16" t="inlineStr">
        <is>
          <t>Total Assets</t>
        </is>
      </c>
      <c r="G16" s="19" t="n">
        <v>53691</v>
      </c>
      <c r="H16" s="19" t="n">
        <v>54135</v>
      </c>
      <c r="I16" s="19" t="n">
        <v>55943</v>
      </c>
      <c r="J16" s="19" t="n">
        <v>58849</v>
      </c>
      <c r="K16" s="19" t="n">
        <v>61246</v>
      </c>
      <c r="L16" s="19" t="n">
        <v>63696</v>
      </c>
      <c r="M16" s="19" t="n">
        <v>65296</v>
      </c>
      <c r="N16" s="19" t="n">
        <v>66283</v>
      </c>
      <c r="O16" s="19" t="n">
        <v>67874</v>
      </c>
      <c r="P16" s="19" t="n">
        <v>66520</v>
      </c>
      <c r="Q16" s="19" t="n">
        <v>65680</v>
      </c>
      <c r="R16" s="19" t="n">
        <v>64254</v>
      </c>
      <c r="S16" s="19" t="n">
        <v>63776</v>
      </c>
      <c r="T16" s="19" t="n">
        <v>65718</v>
      </c>
      <c r="U16" s="19" t="n">
        <v>66255</v>
      </c>
      <c r="V16" s="19" t="n">
        <v>69416</v>
      </c>
      <c r="W16" s="19" t="n">
        <v>71461</v>
      </c>
      <c r="X16" s="19" t="n">
        <v>73053</v>
      </c>
      <c r="Y16" s="19" t="n">
        <v>78397</v>
      </c>
      <c r="Z16" s="19" t="n">
        <v>82798</v>
      </c>
      <c r="AA16" s="19" t="n">
        <v>85971</v>
      </c>
      <c r="AB16" s="19" t="n">
        <v>101509</v>
      </c>
      <c r="AC16" s="19" t="n">
        <v>134112</v>
      </c>
      <c r="AN16" s="19" t="n">
        <v>58849</v>
      </c>
      <c r="AO16" s="19" t="n">
        <v>66283</v>
      </c>
      <c r="AP16" s="19" t="n">
        <v>64254</v>
      </c>
      <c r="AQ16" s="19" t="n">
        <v>69416</v>
      </c>
      <c r="AR16" s="19" t="n">
        <v>82798</v>
      </c>
    </row>
    <row r="17">
      <c r="B17" t="inlineStr">
        <is>
          <t>Total Current Liabilities</t>
        </is>
      </c>
      <c r="G17" s="19" t="n">
        <v>5688</v>
      </c>
      <c r="H17" s="19" t="n">
        <v>5433</v>
      </c>
      <c r="I17" s="19" t="n">
        <v>5462</v>
      </c>
      <c r="J17" s="19" t="n">
        <v>6424</v>
      </c>
      <c r="K17" s="19" t="n">
        <v>6512</v>
      </c>
      <c r="L17" s="19" t="n">
        <v>6918</v>
      </c>
      <c r="M17" s="19" t="n">
        <v>7009</v>
      </c>
      <c r="N17" s="19" t="n">
        <v>7539</v>
      </c>
      <c r="O17" s="19" t="n">
        <v>6525</v>
      </c>
      <c r="P17" s="19" t="n">
        <v>5255</v>
      </c>
      <c r="Q17" s="19" t="n">
        <v>5104</v>
      </c>
      <c r="R17" s="19" t="n">
        <v>4765</v>
      </c>
      <c r="S17" s="19" t="n">
        <v>5962</v>
      </c>
      <c r="T17" s="19" t="n">
        <v>6259</v>
      </c>
      <c r="U17" s="19" t="n">
        <v>6840</v>
      </c>
      <c r="V17" s="19" t="n">
        <v>9248</v>
      </c>
      <c r="W17" s="19" t="n">
        <v>9015</v>
      </c>
      <c r="X17" s="19" t="n">
        <v>7877</v>
      </c>
      <c r="Y17" s="19" t="n">
        <v>10135</v>
      </c>
      <c r="Z17" s="19" t="n">
        <v>11454</v>
      </c>
      <c r="AA17" s="19" t="n">
        <v>12060</v>
      </c>
      <c r="AB17" s="19" t="n">
        <v>14296</v>
      </c>
      <c r="AC17" s="19" t="n">
        <v>19488</v>
      </c>
      <c r="AN17" s="19" t="n">
        <v>6424</v>
      </c>
      <c r="AO17" s="19" t="n">
        <v>7539</v>
      </c>
      <c r="AP17" s="19" t="n">
        <v>4765</v>
      </c>
      <c r="AQ17" s="19" t="n">
        <v>9248</v>
      </c>
      <c r="AR17" s="19" t="n">
        <v>11454</v>
      </c>
    </row>
    <row r="18">
      <c r="B18" t="inlineStr">
        <is>
          <t>Total Liabilities</t>
        </is>
      </c>
      <c r="G18" s="19" t="n">
        <v>13784</v>
      </c>
      <c r="H18" s="19" t="n">
        <v>13472</v>
      </c>
      <c r="I18" s="19" t="n">
        <v>13684</v>
      </c>
      <c r="J18" s="19" t="n">
        <v>14916</v>
      </c>
      <c r="K18" s="19" t="n">
        <v>15338</v>
      </c>
      <c r="L18" s="19" t="n">
        <v>15851</v>
      </c>
      <c r="M18" s="19" t="n">
        <v>16015</v>
      </c>
      <c r="N18" s="19" t="n">
        <v>16376</v>
      </c>
      <c r="O18" s="19" t="n">
        <v>18568</v>
      </c>
      <c r="P18" s="19" t="n">
        <v>19263</v>
      </c>
      <c r="Q18" s="19" t="n">
        <v>20275</v>
      </c>
      <c r="R18" s="19" t="n">
        <v>20134</v>
      </c>
      <c r="S18" s="19" t="n">
        <v>20891</v>
      </c>
      <c r="T18" s="19" t="n">
        <v>21848</v>
      </c>
      <c r="U18" s="19" t="n">
        <v>22030</v>
      </c>
      <c r="V18" s="19" t="n">
        <v>24285</v>
      </c>
      <c r="W18" s="19" t="n">
        <v>24664</v>
      </c>
      <c r="X18" s="19" t="n">
        <v>24420</v>
      </c>
      <c r="Y18" s="19" t="n">
        <v>27649</v>
      </c>
      <c r="Z18" s="19" t="n">
        <v>28633</v>
      </c>
      <c r="AA18" s="19" t="n">
        <v>27165</v>
      </c>
      <c r="AB18" s="19" t="n">
        <v>29050</v>
      </c>
      <c r="AC18" s="19" t="n">
        <v>33388</v>
      </c>
      <c r="AN18" s="19" t="n">
        <v>14916</v>
      </c>
      <c r="AO18" s="19" t="n">
        <v>16376</v>
      </c>
      <c r="AP18" s="19" t="n">
        <v>20134</v>
      </c>
      <c r="AQ18" s="19" t="n">
        <v>24285</v>
      </c>
      <c r="AR18" s="19" t="n">
        <v>28633</v>
      </c>
    </row>
    <row r="19">
      <c r="B19" t="inlineStr">
        <is>
          <t>Total Equity</t>
        </is>
      </c>
      <c r="G19" s="19" t="n">
        <v>39907</v>
      </c>
      <c r="H19" s="19" t="n">
        <v>40663</v>
      </c>
      <c r="I19" s="19" t="n">
        <v>42259</v>
      </c>
      <c r="J19" s="19" t="n">
        <v>43933</v>
      </c>
      <c r="K19" s="19" t="n">
        <v>45908</v>
      </c>
      <c r="L19" s="19" t="n">
        <v>47845</v>
      </c>
      <c r="M19" s="19" t="n">
        <v>49281</v>
      </c>
      <c r="N19" s="19" t="n">
        <v>49907</v>
      </c>
      <c r="O19" s="19" t="n">
        <v>49306</v>
      </c>
      <c r="P19" s="19" t="n">
        <v>47257</v>
      </c>
      <c r="Q19" s="19" t="n">
        <v>45405</v>
      </c>
      <c r="R19" s="19" t="n">
        <v>44120</v>
      </c>
      <c r="S19" s="19" t="n">
        <v>42885</v>
      </c>
      <c r="T19" s="19" t="n">
        <v>43870</v>
      </c>
      <c r="U19" s="19" t="n">
        <v>44225</v>
      </c>
      <c r="V19" s="19" t="n">
        <v>45131</v>
      </c>
      <c r="W19" s="19" t="n">
        <v>46797</v>
      </c>
      <c r="X19" s="19" t="n">
        <v>48633</v>
      </c>
      <c r="Y19" s="19" t="n">
        <v>50748</v>
      </c>
      <c r="Z19" s="19" t="n">
        <v>54165</v>
      </c>
      <c r="AA19" s="19" t="n">
        <v>58806</v>
      </c>
      <c r="AB19" s="19" t="n">
        <v>72459</v>
      </c>
      <c r="AC19" s="19" t="n">
        <v>100724</v>
      </c>
      <c r="AN19" s="19" t="n">
        <v>43933</v>
      </c>
      <c r="AO19" s="19" t="n">
        <v>49907</v>
      </c>
      <c r="AP19" s="19" t="n">
        <v>44120</v>
      </c>
      <c r="AQ19" s="19" t="n">
        <v>45131</v>
      </c>
      <c r="AR19" s="19" t="n">
        <v>54165</v>
      </c>
    </row>
    <row r="20">
      <c r="B20" t="inlineStr">
        <is>
          <t>Total Liabilities + Equity</t>
        </is>
      </c>
      <c r="G20" s="19" t="n">
        <v>53691</v>
      </c>
      <c r="H20" s="19" t="n">
        <v>54135</v>
      </c>
      <c r="I20" s="19" t="n">
        <v>55943</v>
      </c>
      <c r="J20" s="19" t="n">
        <v>58849</v>
      </c>
      <c r="K20" s="19" t="n">
        <v>61246</v>
      </c>
      <c r="L20" s="19" t="n">
        <v>63696</v>
      </c>
      <c r="M20" s="19" t="n">
        <v>65296</v>
      </c>
      <c r="N20" s="19" t="n">
        <v>66283</v>
      </c>
      <c r="O20" s="19" t="n">
        <v>67874</v>
      </c>
      <c r="P20" s="19" t="n">
        <v>66520</v>
      </c>
      <c r="Q20" s="19" t="n">
        <v>65680</v>
      </c>
      <c r="R20" s="19" t="n">
        <v>64254</v>
      </c>
      <c r="S20" s="19" t="n">
        <v>63776</v>
      </c>
      <c r="T20" s="19" t="n">
        <v>65718</v>
      </c>
      <c r="U20" s="19" t="n">
        <v>66255</v>
      </c>
      <c r="V20" s="19" t="n">
        <v>69416</v>
      </c>
      <c r="W20" s="19" t="n">
        <v>71461</v>
      </c>
      <c r="X20" s="19" t="n">
        <v>73053</v>
      </c>
      <c r="Y20" s="19" t="n">
        <v>78397</v>
      </c>
      <c r="Z20" s="19" t="n">
        <v>82798</v>
      </c>
      <c r="AA20" s="19" t="n">
        <v>85971</v>
      </c>
      <c r="AB20" s="19" t="n">
        <v>101509</v>
      </c>
      <c r="AC20" s="19" t="n">
        <v>134112</v>
      </c>
      <c r="AN20" s="19" t="n">
        <v>58849</v>
      </c>
      <c r="AO20" s="19" t="n">
        <v>66283</v>
      </c>
      <c r="AP20" s="19" t="n">
        <v>64254</v>
      </c>
      <c r="AQ20" s="19" t="n">
        <v>69416</v>
      </c>
      <c r="AR20" s="19" t="n">
        <v>82798</v>
      </c>
    </row>
    <row r="21">
      <c r="B21" t="inlineStr">
        <is>
          <t>CFO</t>
        </is>
      </c>
      <c r="G21" s="19" t="n">
        <v>1967</v>
      </c>
      <c r="H21" s="19" t="n">
        <v>3057</v>
      </c>
      <c r="I21" s="19" t="n">
        <v>3560</v>
      </c>
      <c r="J21" s="19" t="n">
        <v>3884</v>
      </c>
      <c r="K21" s="19" t="n">
        <v>3938</v>
      </c>
      <c r="L21" s="19" t="n">
        <v>3628</v>
      </c>
      <c r="M21" s="19" t="n">
        <v>3838</v>
      </c>
      <c r="N21" s="19" t="n">
        <v>3777</v>
      </c>
      <c r="O21" s="19" t="n">
        <v>943</v>
      </c>
      <c r="P21" s="19" t="n">
        <v>343</v>
      </c>
      <c r="Q21" s="19" t="n">
        <v>24</v>
      </c>
      <c r="R21" s="19" t="n">
        <v>249</v>
      </c>
      <c r="S21" s="19" t="n">
        <v>1401</v>
      </c>
      <c r="T21" s="19" t="n">
        <v>1219</v>
      </c>
      <c r="U21" s="19" t="n">
        <v>2482</v>
      </c>
      <c r="V21" s="19" t="n">
        <v>3405</v>
      </c>
      <c r="W21" s="19" t="n">
        <v>3244</v>
      </c>
      <c r="X21" s="19" t="n">
        <v>3942</v>
      </c>
      <c r="Y21" s="19" t="n">
        <v>4609</v>
      </c>
      <c r="Z21" s="19" t="n">
        <v>5730</v>
      </c>
      <c r="AA21" s="19" t="n">
        <v>8411</v>
      </c>
      <c r="AB21" s="19" t="n">
        <v>11903</v>
      </c>
      <c r="AC21" s="19" t="n">
        <v>25388</v>
      </c>
      <c r="AN21" s="19" t="n">
        <v>12468</v>
      </c>
      <c r="AO21" s="19" t="n">
        <v>15181</v>
      </c>
      <c r="AP21" s="19" t="n">
        <v>1559</v>
      </c>
      <c r="AQ21" s="19" t="n">
        <v>8507</v>
      </c>
      <c r="AR21" s="19" t="n">
        <v>17525</v>
      </c>
    </row>
    <row r="22">
      <c r="B22" t="inlineStr">
        <is>
          <t>CFI</t>
        </is>
      </c>
      <c r="G22" s="19" t="n">
        <v>-3418</v>
      </c>
      <c r="H22" s="19" t="n">
        <v>-2556</v>
      </c>
      <c r="I22" s="19" t="n">
        <v>-2081</v>
      </c>
      <c r="J22" s="19" t="n">
        <v>-2534</v>
      </c>
      <c r="K22" s="19" t="n">
        <v>-2485</v>
      </c>
      <c r="L22" s="19" t="n">
        <v>-2691</v>
      </c>
      <c r="M22" s="19" t="n">
        <v>-2585</v>
      </c>
      <c r="N22" s="19" t="n">
        <v>-3824</v>
      </c>
      <c r="O22" s="19" t="n">
        <v>-2266</v>
      </c>
      <c r="P22" s="19" t="n">
        <v>-1915</v>
      </c>
      <c r="Q22" s="19" t="n">
        <v>-1180</v>
      </c>
      <c r="R22" s="19" t="n">
        <v>-830</v>
      </c>
      <c r="S22" s="19" t="n">
        <v>-1558</v>
      </c>
      <c r="T22" s="19" t="n">
        <v>-1151</v>
      </c>
      <c r="U22" s="19" t="n">
        <v>-2002</v>
      </c>
      <c r="V22" s="19" t="n">
        <v>-3598</v>
      </c>
      <c r="W22" s="19" t="n">
        <v>-3148</v>
      </c>
      <c r="X22" s="19" t="n">
        <v>-3152</v>
      </c>
      <c r="Y22" s="19" t="n">
        <v>-2589</v>
      </c>
      <c r="Z22" s="19" t="n">
        <v>-5198</v>
      </c>
      <c r="AA22" s="19" t="n">
        <v>-4594</v>
      </c>
      <c r="AB22" s="19" t="n">
        <v>-5525</v>
      </c>
      <c r="AC22" s="19" t="n">
        <v>-9569</v>
      </c>
      <c r="AN22" s="19" t="n">
        <v>-10589</v>
      </c>
      <c r="AO22" s="19" t="n">
        <v>-11585</v>
      </c>
      <c r="AP22" s="19" t="n">
        <v>-6191</v>
      </c>
      <c r="AQ22" s="19" t="n">
        <v>-8309</v>
      </c>
      <c r="AR22" s="19" t="n">
        <v>-14087</v>
      </c>
    </row>
    <row r="23">
      <c r="B23" t="inlineStr">
        <is>
          <t>CFF</t>
        </is>
      </c>
      <c r="G23" s="19" t="n">
        <v>-214</v>
      </c>
      <c r="H23" s="19" t="n">
        <v>5</v>
      </c>
      <c r="I23" s="19" t="n">
        <v>-228</v>
      </c>
      <c r="J23" s="19" t="n">
        <v>-1344</v>
      </c>
      <c r="K23" s="19" t="n">
        <v>-513</v>
      </c>
      <c r="L23" s="19" t="n">
        <v>-466</v>
      </c>
      <c r="M23" s="19" t="n">
        <v>-1161</v>
      </c>
      <c r="N23" s="19" t="n">
        <v>-840</v>
      </c>
      <c r="O23" s="19" t="n">
        <v>2632</v>
      </c>
      <c r="P23" s="19" t="n">
        <v>1802</v>
      </c>
      <c r="Q23" s="19" t="n">
        <v>661</v>
      </c>
      <c r="R23" s="19" t="n">
        <v>-112</v>
      </c>
      <c r="S23" s="19" t="n">
        <v>-352</v>
      </c>
      <c r="T23" s="19" t="n">
        <v>-106</v>
      </c>
      <c r="U23" s="19" t="n">
        <v>-910</v>
      </c>
      <c r="V23" s="19" t="n">
        <v>-474</v>
      </c>
      <c r="W23" s="19" t="n">
        <v>-422</v>
      </c>
      <c r="X23" s="19" t="n">
        <v>96</v>
      </c>
      <c r="Y23" s="19" t="n">
        <v>540</v>
      </c>
      <c r="Z23" s="19" t="n">
        <v>-1064</v>
      </c>
      <c r="AA23" s="19" t="n">
        <v>-3745</v>
      </c>
      <c r="AB23" s="19" t="n">
        <v>-2167</v>
      </c>
      <c r="AC23" s="19" t="n">
        <v>-4734</v>
      </c>
      <c r="AN23" s="19" t="n">
        <v>-1781</v>
      </c>
      <c r="AO23" s="19" t="n">
        <v>-2980</v>
      </c>
      <c r="AP23" s="19" t="n">
        <v>4983</v>
      </c>
      <c r="AQ23" s="19" t="n">
        <v>-1842</v>
      </c>
      <c r="AR23" s="19" t="n">
        <v>-850</v>
      </c>
    </row>
    <row r="24">
      <c r="B24" t="inlineStr">
        <is>
          <t>Net Change in Cash</t>
        </is>
      </c>
      <c r="G24" s="19" t="n">
        <v>-1638</v>
      </c>
      <c r="H24" s="19" t="n">
        <v>522</v>
      </c>
      <c r="I24" s="19" t="n">
        <v>1252</v>
      </c>
      <c r="J24" s="19" t="n">
        <v>3</v>
      </c>
      <c r="K24" s="19" t="n">
        <v>934</v>
      </c>
      <c r="L24" s="19" t="n">
        <v>461</v>
      </c>
      <c r="M24" s="19" t="n">
        <v>37</v>
      </c>
      <c r="N24" s="19" t="n">
        <v>-922</v>
      </c>
      <c r="O24" s="19" t="n">
        <v>1303</v>
      </c>
      <c r="P24" s="19" t="n">
        <v>245</v>
      </c>
      <c r="Q24" s="19" t="n">
        <v>-517</v>
      </c>
      <c r="R24" s="19" t="n">
        <v>-714</v>
      </c>
      <c r="S24" s="19" t="n">
        <v>-510</v>
      </c>
      <c r="T24" s="19" t="n">
        <v>-45</v>
      </c>
      <c r="U24" s="19" t="n">
        <v>-437</v>
      </c>
      <c r="V24" s="19" t="n">
        <v>-612</v>
      </c>
      <c r="W24" s="19" t="n">
        <v>-355</v>
      </c>
      <c r="X24" s="19" t="n">
        <v>866</v>
      </c>
      <c r="Y24" s="19" t="n">
        <v>2606</v>
      </c>
      <c r="Z24" s="19" t="n">
        <v>-523</v>
      </c>
      <c r="AA24" s="19" t="n">
        <v>86</v>
      </c>
      <c r="AB24" s="19" t="n">
        <v>4202</v>
      </c>
      <c r="AC24" s="19" t="n">
        <v>11088</v>
      </c>
      <c r="AN24" s="19" t="n">
        <v>139</v>
      </c>
      <c r="AO24" s="19" t="n">
        <v>510</v>
      </c>
      <c r="AP24" s="19" t="n">
        <v>317</v>
      </c>
      <c r="AQ24" s="19" t="n">
        <v>-1604</v>
      </c>
      <c r="AR24" s="19" t="n">
        <v>2594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2" t="inlineStr">
        <is>
          <t>X</t>
        </is>
      </c>
      <c r="B3" s="6" t="inlineStr">
        <is>
          <t>Company Name</t>
        </is>
      </c>
      <c r="F3" t="inlineStr">
        <is>
          <t>Micron Technology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3" t="n">
        <v>45897</v>
      </c>
    </row>
    <row r="8"/>
    <row r="9">
      <c r="B9" s="6" t="inlineStr">
        <is>
          <t>Today</t>
        </is>
      </c>
      <c r="F9" s="23" t="n">
        <v>46207</v>
      </c>
    </row>
    <row r="10">
      <c r="B10" s="6" t="inlineStr">
        <is>
          <t>Share Price</t>
        </is>
      </c>
      <c r="F10" s="13" t="n">
        <v>975.5599999999999</v>
      </c>
    </row>
    <row r="11"/>
    <row r="12">
      <c r="B12" s="6" t="inlineStr">
        <is>
          <t>Minimum Cash (% of revenue)</t>
        </is>
      </c>
      <c r="F12" s="24" t="n">
        <v>0.1</v>
      </c>
    </row>
    <row r="13"/>
    <row r="14">
      <c r="A14" s="2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2026-07-04T19:18:25Z</dcterms:created>
  <dcterms:modified xmlns:dcterms="http://purl.org/dc/terms/" xmlns:xsi="http://www.w3.org/2001/XMLSchema-instance" xsi:type="dcterms:W3CDTF">2026-07-04T19:18:27Z</dcterms:modified>
</cp:coreProperties>
</file>