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_);(#,##0.000)"/>
    <numFmt numFmtId="165" formatCode="#,##0.0%_);(#,##0.0%)"/>
    <numFmt numFmtId="166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5" fontId="3" fillId="0" borderId="0" pivotButton="0" quotePrefix="0" xfId="0"/>
    <xf numFmtId="5" fontId="2" fillId="0" borderId="1" pivotButton="0" quotePrefix="0" xfId="0"/>
    <xf numFmtId="164" fontId="10" fillId="0" borderId="0" pivotButton="0" quotePrefix="0" xfId="0"/>
    <xf numFmtId="7" fontId="3" fillId="0" borderId="0" pivotButton="0" quotePrefix="0" xfId="0"/>
    <xf numFmtId="37" fontId="3" fillId="0" borderId="0" pivotButton="0" quotePrefix="0" xfId="0"/>
    <xf numFmtId="165" fontId="6" fillId="0" borderId="0" pivotButton="0" quotePrefix="0" xfId="0"/>
    <xf numFmtId="0" fontId="9" fillId="3" borderId="0" applyAlignment="1" pivotButton="0" quotePrefix="0" xfId="0">
      <alignment horizontal="centerContinuous"/>
    </xf>
    <xf numFmtId="164" fontId="2" fillId="0" borderId="1" pivotButton="0" quotePrefix="0" xfId="0"/>
    <xf numFmtId="166" fontId="6" fillId="0" borderId="0" pivotButton="0" quotePrefix="0" xfId="0"/>
    <xf numFmtId="5" fontId="6" fillId="0" borderId="0" pivotButton="0" quotePrefix="0" xfId="0"/>
    <xf numFmtId="0" fontId="9" fillId="4" borderId="0" applyAlignment="1" pivotButton="0" quotePrefix="0" xfId="0">
      <alignment horizontal="centerContinuous"/>
    </xf>
    <xf numFmtId="5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5" fontId="0" fillId="0" borderId="0" pivotButton="0" quotePrefix="0" xfId="0"/>
    <xf numFmtId="5" fontId="6" fillId="0" borderId="0" applyAlignment="1" pivotButton="0" quotePrefix="0" xfId="0">
      <alignment horizontal="right"/>
    </xf>
    <xf numFmtId="37" fontId="6" fillId="0" borderId="0" applyAlignment="1" pivotButton="0" quotePrefix="0" xfId="0">
      <alignment horizontal="right"/>
    </xf>
    <xf numFmtId="5" fontId="2" fillId="0" borderId="1" applyAlignment="1" pivotButton="0" quotePrefix="0" xfId="0">
      <alignment horizontal="right"/>
    </xf>
    <xf numFmtId="164" fontId="10" fillId="0" borderId="0" pivotButton="0" quotePrefix="0" xfId="0"/>
    <xf numFmtId="37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6" fontId="6" fillId="0" borderId="0" pivotButton="0" quotePrefix="0" xfId="0"/>
    <xf numFmtId="166" fontId="6" fillId="0" borderId="0" applyAlignment="1" pivotButton="0" quotePrefix="0" xfId="0">
      <alignment horizontal="right"/>
    </xf>
    <xf numFmtId="5" fontId="3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164" fontId="10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04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42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3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3" customWidth="1" min="50" max="50"/>
    <col width="11" customWidth="1" min="51" max="51"/>
    <col width="11" customWidth="1" min="52" max="52"/>
  </cols>
  <sheetData>
    <row r="1">
      <c r="B1" s="1" t="inlineStr">
        <is>
          <t>Intuit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INTU  |  FYE: Jul 31  |  Fiscal Q3 (Feb-Apr) is the tax-season peak (~45% of FY revenue) — compare YoY, never QoQ</t>
        </is>
      </c>
    </row>
    <row r="4">
      <c r="G4" s="4" t="n">
        <v>44135</v>
      </c>
      <c r="H4" s="4" t="n">
        <v>44227</v>
      </c>
      <c r="I4" s="4" t="n">
        <v>44316</v>
      </c>
      <c r="J4" s="4" t="n">
        <v>44408</v>
      </c>
      <c r="K4" s="4" t="n">
        <v>44500</v>
      </c>
      <c r="L4" s="4" t="n">
        <v>44592</v>
      </c>
      <c r="M4" s="4" t="n">
        <v>44681</v>
      </c>
      <c r="N4" s="4" t="n">
        <v>44773</v>
      </c>
      <c r="O4" s="4" t="n">
        <v>44865</v>
      </c>
      <c r="P4" s="4" t="n">
        <v>44957</v>
      </c>
      <c r="Q4" s="4" t="n">
        <v>45046</v>
      </c>
      <c r="R4" s="4" t="n">
        <v>45138</v>
      </c>
      <c r="S4" s="4" t="n">
        <v>45230</v>
      </c>
      <c r="T4" s="4" t="n">
        <v>45322</v>
      </c>
      <c r="U4" s="4" t="n">
        <v>45412</v>
      </c>
      <c r="V4" s="4" t="n">
        <v>45504</v>
      </c>
      <c r="W4" s="4" t="n">
        <v>45596</v>
      </c>
      <c r="X4" s="4" t="n">
        <v>45688</v>
      </c>
      <c r="Y4" s="4" t="n">
        <v>45777</v>
      </c>
      <c r="Z4" s="4" t="n">
        <v>45869</v>
      </c>
      <c r="AA4" s="4" t="n">
        <v>45961</v>
      </c>
      <c r="AB4" s="4" t="n">
        <v>46053</v>
      </c>
      <c r="AC4" s="4" t="n">
        <v>46142</v>
      </c>
      <c r="AD4" s="4" t="n">
        <v>46234</v>
      </c>
      <c r="AE4" s="4" t="n">
        <v>46326</v>
      </c>
      <c r="AF4" s="4" t="n">
        <v>46418</v>
      </c>
      <c r="AG4" s="4" t="n">
        <v>46507</v>
      </c>
      <c r="AH4" s="4" t="n">
        <v>46599</v>
      </c>
      <c r="AI4" s="4" t="n">
        <v>46691</v>
      </c>
      <c r="AJ4" s="4" t="n">
        <v>46783</v>
      </c>
      <c r="AK4" s="4" t="n">
        <v>46873</v>
      </c>
      <c r="AL4" s="4" t="n">
        <v>46965</v>
      </c>
      <c r="AN4" s="4" t="n">
        <v>44408</v>
      </c>
      <c r="AO4" s="4" t="n">
        <v>44773</v>
      </c>
      <c r="AP4" s="4" t="n">
        <v>45138</v>
      </c>
      <c r="AQ4" s="4" t="n">
        <v>45504</v>
      </c>
      <c r="AR4" s="4" t="n">
        <v>45869</v>
      </c>
      <c r="AS4" s="4" t="n">
        <v>46234</v>
      </c>
      <c r="AT4" s="4" t="n">
        <v>46599</v>
      </c>
      <c r="AU4" s="4" t="n">
        <v>46965</v>
      </c>
      <c r="AV4" s="4" t="n">
        <v>47330</v>
      </c>
      <c r="AW4" s="4" t="n">
        <v>47695</v>
      </c>
    </row>
    <row r="5">
      <c r="G5" s="5" t="inlineStr">
        <is>
          <t>Q1 FY21</t>
        </is>
      </c>
      <c r="H5" s="5" t="inlineStr">
        <is>
          <t>Q2 FY21</t>
        </is>
      </c>
      <c r="I5" s="5" t="inlineStr">
        <is>
          <t>Q3 FY21</t>
        </is>
      </c>
      <c r="J5" s="5" t="inlineStr">
        <is>
          <t>Q4 FY21</t>
        </is>
      </c>
      <c r="K5" s="5" t="inlineStr">
        <is>
          <t>Q1 FY22</t>
        </is>
      </c>
      <c r="L5" s="5" t="inlineStr">
        <is>
          <t>Q2 FY22</t>
        </is>
      </c>
      <c r="M5" s="5" t="inlineStr">
        <is>
          <t>Q3 FY22</t>
        </is>
      </c>
      <c r="N5" s="5" t="inlineStr">
        <is>
          <t>Q4 FY22</t>
        </is>
      </c>
      <c r="O5" s="5" t="inlineStr">
        <is>
          <t>Q1 FY23</t>
        </is>
      </c>
      <c r="P5" s="5" t="inlineStr">
        <is>
          <t>Q2 FY23</t>
        </is>
      </c>
      <c r="Q5" s="5" t="inlineStr">
        <is>
          <t>Q3 FY23</t>
        </is>
      </c>
      <c r="R5" s="5" t="inlineStr">
        <is>
          <t>Q4 FY23</t>
        </is>
      </c>
      <c r="S5" s="5" t="inlineStr">
        <is>
          <t>Q1 FY24</t>
        </is>
      </c>
      <c r="T5" s="5" t="inlineStr">
        <is>
          <t>Q2 FY24</t>
        </is>
      </c>
      <c r="U5" s="5" t="inlineStr">
        <is>
          <t>Q3 FY24</t>
        </is>
      </c>
      <c r="V5" s="5" t="inlineStr">
        <is>
          <t>Q4 FY24</t>
        </is>
      </c>
      <c r="W5" s="5" t="inlineStr">
        <is>
          <t>Q1 FY25</t>
        </is>
      </c>
      <c r="X5" s="5" t="inlineStr">
        <is>
          <t>Q2 FY25</t>
        </is>
      </c>
      <c r="Y5" s="5" t="inlineStr">
        <is>
          <t>Q3 FY25</t>
        </is>
      </c>
      <c r="Z5" s="5" t="inlineStr">
        <is>
          <t>Q4 FY25</t>
        </is>
      </c>
      <c r="AA5" s="5" t="inlineStr">
        <is>
          <t>Q1 FY26</t>
        </is>
      </c>
      <c r="AB5" s="5" t="inlineStr">
        <is>
          <t>Q2 FY26</t>
        </is>
      </c>
      <c r="AC5" s="5" t="inlineStr">
        <is>
          <t>Q3 FY26</t>
        </is>
      </c>
      <c r="AD5" s="5" t="inlineStr">
        <is>
          <t>Q4 FY26E</t>
        </is>
      </c>
      <c r="AE5" s="5" t="inlineStr">
        <is>
          <t>Q1 FY27E</t>
        </is>
      </c>
      <c r="AF5" s="5" t="inlineStr">
        <is>
          <t>Q2 FY27E</t>
        </is>
      </c>
      <c r="AG5" s="5" t="inlineStr">
        <is>
          <t>Q3 FY27E</t>
        </is>
      </c>
      <c r="AH5" s="5" t="inlineStr">
        <is>
          <t>Q4 FY27E</t>
        </is>
      </c>
      <c r="AI5" s="5" t="inlineStr">
        <is>
          <t>Q1 FY28E</t>
        </is>
      </c>
      <c r="AJ5" s="5" t="inlineStr">
        <is>
          <t>Q2 FY28E</t>
        </is>
      </c>
      <c r="AK5" s="5" t="inlineStr">
        <is>
          <t>Q3 FY28E</t>
        </is>
      </c>
      <c r="AL5" s="5" t="inlineStr">
        <is>
          <t>Q4 FY28E</t>
        </is>
      </c>
      <c r="AN5" s="5" t="inlineStr">
        <is>
          <t>FY21</t>
        </is>
      </c>
      <c r="AO5" s="5" t="inlineStr">
        <is>
          <t>FY22</t>
        </is>
      </c>
      <c r="AP5" s="5" t="inlineStr">
        <is>
          <t>FY23</t>
        </is>
      </c>
      <c r="AQ5" s="5" t="inlineStr">
        <is>
          <t>FY24</t>
        </is>
      </c>
      <c r="AR5" s="5" t="inlineStr">
        <is>
          <t>FY25</t>
        </is>
      </c>
      <c r="AS5" s="5" t="inlineStr">
        <is>
          <t>FY26E</t>
        </is>
      </c>
      <c r="AT5" s="5" t="inlineStr">
        <is>
          <t>FY27E</t>
        </is>
      </c>
      <c r="AU5" s="5" t="inlineStr">
        <is>
          <t>FY28E</t>
        </is>
      </c>
      <c r="AV5" s="5" t="inlineStr">
        <is>
          <t>FY29E</t>
        </is>
      </c>
      <c r="AW5" s="5" t="inlineStr">
        <is>
          <t>FY30E</t>
        </is>
      </c>
      <c r="AY5" s="6" t="inlineStr">
        <is>
          <t>CAGR</t>
        </is>
      </c>
      <c r="AZ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J8" s="7" t="n"/>
      <c r="AK8" s="7" t="n"/>
      <c r="AL8" s="7" t="n"/>
      <c r="AN8" s="7" t="n"/>
      <c r="AO8" s="7" t="n"/>
      <c r="AP8" s="7" t="n"/>
      <c r="AQ8" s="7" t="n"/>
      <c r="AR8" s="7" t="n"/>
      <c r="AS8" s="7" t="n"/>
      <c r="AT8" s="7" t="n"/>
      <c r="AU8" s="7" t="n"/>
      <c r="AV8" s="7" t="n"/>
      <c r="AW8" s="7" t="n"/>
    </row>
    <row r="9"/>
    <row r="10">
      <c r="C10" s="8" t="inlineStr">
        <is>
          <t>Service Revenue (FY21-23: Service and Other)</t>
        </is>
      </c>
      <c r="G10" s="9" t="n">
        <v>956</v>
      </c>
      <c r="H10" s="9" t="n">
        <v>1081</v>
      </c>
      <c r="I10" s="9" t="n">
        <v>3640</v>
      </c>
      <c r="J10" s="9" t="n">
        <v>2258</v>
      </c>
      <c r="K10" s="9" t="n">
        <v>1610</v>
      </c>
      <c r="L10" s="9" t="n">
        <v>2148</v>
      </c>
      <c r="M10" s="9" t="n">
        <v>5078</v>
      </c>
      <c r="N10" s="9" t="n">
        <v>2143</v>
      </c>
      <c r="O10" s="9" t="n">
        <v>2170</v>
      </c>
      <c r="P10" s="9" t="n">
        <v>2434</v>
      </c>
      <c r="Q10" s="9" t="n">
        <v>5435</v>
      </c>
      <c r="R10" s="9" t="n">
        <v>2359</v>
      </c>
      <c r="S10" s="9" t="n">
        <v>2450</v>
      </c>
      <c r="T10" s="9" t="n">
        <v>2693</v>
      </c>
      <c r="U10" s="9" t="n">
        <v>6048</v>
      </c>
      <c r="V10" s="9" t="n">
        <v>2670</v>
      </c>
      <c r="W10" s="9" t="n">
        <v>2889</v>
      </c>
      <c r="X10" s="9" t="n">
        <v>3249</v>
      </c>
      <c r="Y10" s="9" t="n">
        <v>6971</v>
      </c>
      <c r="Z10" s="9" t="n">
        <v>3291</v>
      </c>
      <c r="AA10" s="9" t="n">
        <v>3497</v>
      </c>
      <c r="AB10" s="9" t="n">
        <v>3872</v>
      </c>
      <c r="AC10" s="9" t="n">
        <v>7759</v>
      </c>
      <c r="AD10" s="24">
        <f>AD89*AD92</f>
        <v/>
      </c>
      <c r="AE10" s="24">
        <f>AE89*AE92</f>
        <v/>
      </c>
      <c r="AF10" s="24">
        <f>AF89*AF92</f>
        <v/>
      </c>
      <c r="AG10" s="24">
        <f>AG89*AG92</f>
        <v/>
      </c>
      <c r="AH10" s="24">
        <f>AH89*AH92</f>
        <v/>
      </c>
      <c r="AI10" s="24">
        <f>AI89*AI92</f>
        <v/>
      </c>
      <c r="AJ10" s="24">
        <f>AJ89*AJ92</f>
        <v/>
      </c>
      <c r="AK10" s="24">
        <f>AK89*AK92</f>
        <v/>
      </c>
      <c r="AL10" s="24">
        <f>AL89*AL92</f>
        <v/>
      </c>
      <c r="AN10" s="9" t="n">
        <v>7935</v>
      </c>
      <c r="AO10" s="9" t="n">
        <v>10979</v>
      </c>
      <c r="AP10" s="9" t="n">
        <v>12398</v>
      </c>
      <c r="AQ10" s="9" t="n">
        <v>13861</v>
      </c>
      <c r="AR10" s="9" t="n">
        <v>16400</v>
      </c>
      <c r="AS10" s="24">
        <f>AA10+AB10+AC10+AD10</f>
        <v/>
      </c>
      <c r="AT10" s="24">
        <f>AE10+AF10+AG10+AH10</f>
        <v/>
      </c>
      <c r="AU10" s="24">
        <f>AI10+AJ10+AK10+AL10</f>
        <v/>
      </c>
      <c r="AV10" s="24">
        <f>AV89*AV92</f>
        <v/>
      </c>
      <c r="AW10" s="24">
        <f>AW89*AW92</f>
        <v/>
      </c>
    </row>
    <row r="11">
      <c r="C11" s="8" t="inlineStr">
        <is>
          <t>Product and Other Revenue (FY21-23: Product)</t>
        </is>
      </c>
      <c r="G11" s="13" t="n">
        <v>367</v>
      </c>
      <c r="H11" s="13" t="n">
        <v>495</v>
      </c>
      <c r="I11" s="13" t="n">
        <v>533</v>
      </c>
      <c r="J11" s="13" t="n">
        <v>303</v>
      </c>
      <c r="K11" s="13" t="n">
        <v>397</v>
      </c>
      <c r="L11" s="13" t="n">
        <v>525</v>
      </c>
      <c r="M11" s="13" t="n">
        <v>554</v>
      </c>
      <c r="N11" s="13" t="n">
        <v>271</v>
      </c>
      <c r="O11" s="13" t="n">
        <v>427</v>
      </c>
      <c r="P11" s="13" t="n">
        <v>607</v>
      </c>
      <c r="Q11" s="13" t="n">
        <v>583</v>
      </c>
      <c r="R11" s="13" t="n">
        <v>353</v>
      </c>
      <c r="S11" s="13" t="n">
        <v>528</v>
      </c>
      <c r="T11" s="13" t="n">
        <v>693</v>
      </c>
      <c r="U11" s="13" t="n">
        <v>689</v>
      </c>
      <c r="V11" s="13" t="n">
        <v>514</v>
      </c>
      <c r="W11" s="13" t="n">
        <v>394</v>
      </c>
      <c r="X11" s="13" t="n">
        <v>714</v>
      </c>
      <c r="Y11" s="13" t="n">
        <v>783</v>
      </c>
      <c r="Z11" s="13" t="n">
        <v>540</v>
      </c>
      <c r="AA11" s="13" t="n">
        <v>388</v>
      </c>
      <c r="AB11" s="13" t="n">
        <v>779</v>
      </c>
      <c r="AC11" s="13" t="n">
        <v>799</v>
      </c>
      <c r="AD11" s="25">
        <f>AD89*(1-AD92)</f>
        <v/>
      </c>
      <c r="AE11" s="25">
        <f>AE89*(1-AE92)</f>
        <v/>
      </c>
      <c r="AF11" s="25">
        <f>AF89*(1-AF92)</f>
        <v/>
      </c>
      <c r="AG11" s="25">
        <f>AG89*(1-AG92)</f>
        <v/>
      </c>
      <c r="AH11" s="25">
        <f>AH89*(1-AH92)</f>
        <v/>
      </c>
      <c r="AI11" s="25">
        <f>AI89*(1-AI92)</f>
        <v/>
      </c>
      <c r="AJ11" s="25">
        <f>AJ89*(1-AJ92)</f>
        <v/>
      </c>
      <c r="AK11" s="25">
        <f>AK89*(1-AK92)</f>
        <v/>
      </c>
      <c r="AL11" s="25">
        <f>AL89*(1-AL92)</f>
        <v/>
      </c>
      <c r="AN11" s="13" t="n">
        <v>1698</v>
      </c>
      <c r="AO11" s="13" t="n">
        <v>1747</v>
      </c>
      <c r="AP11" s="13" t="n">
        <v>1970</v>
      </c>
      <c r="AQ11" s="13" t="n">
        <v>2424</v>
      </c>
      <c r="AR11" s="13" t="n">
        <v>2431</v>
      </c>
      <c r="AS11" s="25">
        <f>AA11+AB11+AC11+AD11</f>
        <v/>
      </c>
      <c r="AT11" s="25">
        <f>AE11+AF11+AG11+AH11</f>
        <v/>
      </c>
      <c r="AU11" s="25">
        <f>AI11+AJ11+AK11+AL11</f>
        <v/>
      </c>
      <c r="AV11" s="25">
        <f>AV89*(1-AV92)</f>
        <v/>
      </c>
      <c r="AW11" s="25">
        <f>AW89*(1-AW92)</f>
        <v/>
      </c>
    </row>
    <row r="12">
      <c r="B12" s="6" t="inlineStr">
        <is>
          <t>Total Net Revenue</t>
        </is>
      </c>
      <c r="G12" s="10">
        <f>G10+G11</f>
        <v/>
      </c>
      <c r="H12" s="10">
        <f>H10+H11</f>
        <v/>
      </c>
      <c r="I12" s="10">
        <f>I10+I11</f>
        <v/>
      </c>
      <c r="J12" s="10">
        <f>J10+J11</f>
        <v/>
      </c>
      <c r="K12" s="10">
        <f>K10+K11</f>
        <v/>
      </c>
      <c r="L12" s="10">
        <f>L10+L11</f>
        <v/>
      </c>
      <c r="M12" s="10">
        <f>M10+M11</f>
        <v/>
      </c>
      <c r="N12" s="10">
        <f>N10+N11</f>
        <v/>
      </c>
      <c r="O12" s="10">
        <f>O10+O11</f>
        <v/>
      </c>
      <c r="P12" s="10">
        <f>P10+P11</f>
        <v/>
      </c>
      <c r="Q12" s="10">
        <f>Q10+Q11</f>
        <v/>
      </c>
      <c r="R12" s="10">
        <f>R10+R11</f>
        <v/>
      </c>
      <c r="S12" s="10">
        <f>S10+S11</f>
        <v/>
      </c>
      <c r="T12" s="10">
        <f>T10+T11</f>
        <v/>
      </c>
      <c r="U12" s="10">
        <f>U10+U11</f>
        <v/>
      </c>
      <c r="V12" s="10">
        <f>V10+V11</f>
        <v/>
      </c>
      <c r="W12" s="10">
        <f>W10+W11</f>
        <v/>
      </c>
      <c r="X12" s="10">
        <f>X10+X11</f>
        <v/>
      </c>
      <c r="Y12" s="10">
        <f>Y10+Y11</f>
        <v/>
      </c>
      <c r="Z12" s="10">
        <f>Z10+Z11</f>
        <v/>
      </c>
      <c r="AA12" s="10">
        <f>AA10+AA11</f>
        <v/>
      </c>
      <c r="AB12" s="10">
        <f>AB10+AB11</f>
        <v/>
      </c>
      <c r="AC12" s="10">
        <f>AC10+AC11</f>
        <v/>
      </c>
      <c r="AD12" s="10">
        <f>AD10+AD11</f>
        <v/>
      </c>
      <c r="AE12" s="10">
        <f>AE10+AE11</f>
        <v/>
      </c>
      <c r="AF12" s="10">
        <f>AF10+AF11</f>
        <v/>
      </c>
      <c r="AG12" s="10">
        <f>AG10+AG11</f>
        <v/>
      </c>
      <c r="AH12" s="10">
        <f>AH10+AH11</f>
        <v/>
      </c>
      <c r="AI12" s="10">
        <f>AI10+AI11</f>
        <v/>
      </c>
      <c r="AJ12" s="10">
        <f>AJ10+AJ11</f>
        <v/>
      </c>
      <c r="AK12" s="10">
        <f>AK10+AK11</f>
        <v/>
      </c>
      <c r="AL12" s="10">
        <f>AL10+AL11</f>
        <v/>
      </c>
      <c r="AN12" s="10">
        <f>AN10+AN11</f>
        <v/>
      </c>
      <c r="AO12" s="10">
        <f>AO10+AO11</f>
        <v/>
      </c>
      <c r="AP12" s="10">
        <f>AP10+AP11</f>
        <v/>
      </c>
      <c r="AQ12" s="10">
        <f>AQ10+AQ11</f>
        <v/>
      </c>
      <c r="AR12" s="10">
        <f>AR10+AR11</f>
        <v/>
      </c>
      <c r="AS12" s="26">
        <f>AA12+AB12+AC12+AD12</f>
        <v/>
      </c>
      <c r="AT12" s="26">
        <f>AE12+AF12+AG12+AH12</f>
        <v/>
      </c>
      <c r="AU12" s="26">
        <f>AI12+AJ12+AK12+AL12</f>
        <v/>
      </c>
      <c r="AV12" s="10">
        <f>AV10+AV11</f>
        <v/>
      </c>
      <c r="AW12" s="10">
        <f>AW10+AW11</f>
        <v/>
      </c>
    </row>
    <row r="13">
      <c r="D13" s="3" t="inlineStr">
        <is>
          <t>Recon: Total Net Revenue</t>
        </is>
      </c>
      <c r="G13" s="27">
        <f>IF(_reported!G9="","",G12-_reported!G9)</f>
        <v/>
      </c>
      <c r="H13" s="27">
        <f>IF(_reported!H9="","",H12-_reported!H9)</f>
        <v/>
      </c>
      <c r="I13" s="27">
        <f>IF(_reported!I9="","",I12-_reported!I9)</f>
        <v/>
      </c>
      <c r="J13" s="27">
        <f>IF(_reported!J9="","",J12-_reported!J9)</f>
        <v/>
      </c>
      <c r="K13" s="27">
        <f>IF(_reported!K9="","",K12-_reported!K9)</f>
        <v/>
      </c>
      <c r="L13" s="27">
        <f>IF(_reported!L9="","",L12-_reported!L9)</f>
        <v/>
      </c>
      <c r="M13" s="27">
        <f>IF(_reported!M9="","",M12-_reported!M9)</f>
        <v/>
      </c>
      <c r="N13" s="27">
        <f>IF(_reported!N9="","",N12-_reported!N9)</f>
        <v/>
      </c>
      <c r="O13" s="27">
        <f>IF(_reported!O9="","",O12-_reported!O9)</f>
        <v/>
      </c>
      <c r="P13" s="27">
        <f>IF(_reported!P9="","",P12-_reported!P9)</f>
        <v/>
      </c>
      <c r="Q13" s="27">
        <f>IF(_reported!Q9="","",Q12-_reported!Q9)</f>
        <v/>
      </c>
      <c r="R13" s="27">
        <f>IF(_reported!R9="","",R12-_reported!R9)</f>
        <v/>
      </c>
      <c r="S13" s="27">
        <f>IF(_reported!S9="","",S12-_reported!S9)</f>
        <v/>
      </c>
      <c r="T13" s="27">
        <f>IF(_reported!T9="","",T12-_reported!T9)</f>
        <v/>
      </c>
      <c r="U13" s="27">
        <f>IF(_reported!U9="","",U12-_reported!U9)</f>
        <v/>
      </c>
      <c r="V13" s="27">
        <f>IF(_reported!V9="","",V12-_reported!V9)</f>
        <v/>
      </c>
      <c r="W13" s="27">
        <f>IF(_reported!W9="","",W12-_reported!W9)</f>
        <v/>
      </c>
      <c r="X13" s="27">
        <f>IF(_reported!X9="","",X12-_reported!X9)</f>
        <v/>
      </c>
      <c r="Y13" s="27">
        <f>IF(_reported!Y9="","",Y12-_reported!Y9)</f>
        <v/>
      </c>
      <c r="Z13" s="27">
        <f>IF(_reported!Z9="","",Z12-_reported!Z9)</f>
        <v/>
      </c>
      <c r="AA13" s="27">
        <f>IF(_reported!AA9="","",AA12-_reported!AA9)</f>
        <v/>
      </c>
      <c r="AB13" s="27">
        <f>IF(_reported!AB9="","",AB12-_reported!AB9)</f>
        <v/>
      </c>
      <c r="AC13" s="27">
        <f>IF(_reported!AC9="","",AC12-_reported!AC9)</f>
        <v/>
      </c>
      <c r="AN13" s="27">
        <f>IF(_reported!AN9="","",AN12-_reported!AN9)</f>
        <v/>
      </c>
      <c r="AO13" s="27">
        <f>IF(_reported!AO9="","",AO12-_reported!AO9)</f>
        <v/>
      </c>
      <c r="AP13" s="27">
        <f>IF(_reported!AP9="","",AP12-_reported!AP9)</f>
        <v/>
      </c>
      <c r="AQ13" s="27">
        <f>IF(_reported!AQ9="","",AQ12-_reported!AQ9)</f>
        <v/>
      </c>
      <c r="AR13" s="27">
        <f>IF(_reported!AR9="","",AR12-_reported!AR9)</f>
        <v/>
      </c>
    </row>
    <row r="14"/>
    <row r="15">
      <c r="C15" s="8" t="inlineStr">
        <is>
          <t>Less: Cost of Service Revenue</t>
        </is>
      </c>
      <c r="G15" s="9" t="n">
        <v>-234</v>
      </c>
      <c r="H15" s="9" t="n">
        <v>-331</v>
      </c>
      <c r="I15" s="9" t="n">
        <v>-565</v>
      </c>
      <c r="J15" s="9" t="n">
        <v>-434</v>
      </c>
      <c r="K15" s="9" t="n">
        <v>-387</v>
      </c>
      <c r="L15" s="9" t="n">
        <v>-503</v>
      </c>
      <c r="M15" s="9" t="n">
        <v>-764</v>
      </c>
      <c r="N15" s="9" t="n">
        <v>-543</v>
      </c>
      <c r="O15" s="9" t="n">
        <v>-620</v>
      </c>
      <c r="P15" s="9" t="n">
        <v>-709</v>
      </c>
      <c r="Q15" s="9" t="n">
        <v>-924</v>
      </c>
      <c r="R15" s="9" t="n">
        <v>-656</v>
      </c>
      <c r="S15" s="9" t="n">
        <v>-707</v>
      </c>
      <c r="T15" s="9" t="n">
        <v>-796</v>
      </c>
      <c r="U15" s="9" t="n">
        <v>-1014</v>
      </c>
      <c r="V15" s="9" t="n">
        <v>-733</v>
      </c>
      <c r="W15" s="9" t="n">
        <v>-772</v>
      </c>
      <c r="X15" s="9" t="n">
        <v>-880</v>
      </c>
      <c r="Y15" s="9" t="n">
        <v>-1138</v>
      </c>
      <c r="Z15" s="9" t="n">
        <v>-834</v>
      </c>
      <c r="AA15" s="9" t="n">
        <v>-824</v>
      </c>
      <c r="AB15" s="9" t="n">
        <v>-981</v>
      </c>
      <c r="AC15" s="9" t="n">
        <v>-1317</v>
      </c>
      <c r="AD15" s="24">
        <f>-AD10*(1-AD54)</f>
        <v/>
      </c>
      <c r="AE15" s="24">
        <f>-AE10*(1-AE54)</f>
        <v/>
      </c>
      <c r="AF15" s="24">
        <f>-AF10*(1-AF54)</f>
        <v/>
      </c>
      <c r="AG15" s="24">
        <f>-AG10*(1-AG54)</f>
        <v/>
      </c>
      <c r="AH15" s="24">
        <f>-AH10*(1-AH54)</f>
        <v/>
      </c>
      <c r="AI15" s="24">
        <f>-AI10*(1-AI54)</f>
        <v/>
      </c>
      <c r="AJ15" s="24">
        <f>-AJ10*(1-AJ54)</f>
        <v/>
      </c>
      <c r="AK15" s="24">
        <f>-AK10*(1-AK54)</f>
        <v/>
      </c>
      <c r="AL15" s="24">
        <f>-AL10*(1-AL54)</f>
        <v/>
      </c>
      <c r="AN15" s="9" t="n">
        <v>-1564</v>
      </c>
      <c r="AO15" s="9" t="n">
        <v>-2197</v>
      </c>
      <c r="AP15" s="9" t="n">
        <v>-2909</v>
      </c>
      <c r="AQ15" s="9" t="n">
        <v>-3250</v>
      </c>
      <c r="AR15" s="9" t="n">
        <v>-3624</v>
      </c>
      <c r="AS15" s="24">
        <f>AA15+AB15+AC15+AD15</f>
        <v/>
      </c>
      <c r="AT15" s="24">
        <f>AE15+AF15+AG15+AH15</f>
        <v/>
      </c>
      <c r="AU15" s="24">
        <f>AI15+AJ15+AK15+AL15</f>
        <v/>
      </c>
      <c r="AV15" s="24">
        <f>-AV10*(1-AV54)</f>
        <v/>
      </c>
      <c r="AW15" s="24">
        <f>-AW10*(1-AW54)</f>
        <v/>
      </c>
    </row>
    <row r="16">
      <c r="C16" s="8" t="inlineStr">
        <is>
          <t>Less: Cost of Product and Other Revenue</t>
        </is>
      </c>
      <c r="G16" s="13" t="n">
        <v>-15</v>
      </c>
      <c r="H16" s="13" t="n">
        <v>-22</v>
      </c>
      <c r="I16" s="13" t="n">
        <v>-16</v>
      </c>
      <c r="J16" s="13" t="n">
        <v>-16</v>
      </c>
      <c r="K16" s="13" t="n">
        <v>-15</v>
      </c>
      <c r="L16" s="13" t="n">
        <v>-20</v>
      </c>
      <c r="M16" s="13" t="n">
        <v>-18</v>
      </c>
      <c r="N16" s="13" t="n">
        <v>-16</v>
      </c>
      <c r="O16" s="13" t="n">
        <v>-15</v>
      </c>
      <c r="P16" s="13" t="n">
        <v>-23</v>
      </c>
      <c r="Q16" s="13" t="n">
        <v>-17</v>
      </c>
      <c r="R16" s="13" t="n">
        <v>-16</v>
      </c>
      <c r="S16" s="13" t="n">
        <v>-15</v>
      </c>
      <c r="T16" s="13" t="n">
        <v>-23</v>
      </c>
      <c r="U16" s="13" t="n">
        <v>-17</v>
      </c>
      <c r="V16" s="13" t="n">
        <v>-14</v>
      </c>
      <c r="W16" s="13" t="n">
        <v>-14</v>
      </c>
      <c r="X16" s="13" t="n">
        <v>-20</v>
      </c>
      <c r="Y16" s="13" t="n">
        <v>-18</v>
      </c>
      <c r="Z16" s="13" t="n">
        <v>-16</v>
      </c>
      <c r="AA16" s="13" t="n">
        <v>-15</v>
      </c>
      <c r="AB16" s="13" t="n">
        <v>-18</v>
      </c>
      <c r="AC16" s="13" t="n">
        <v>-14</v>
      </c>
      <c r="AD16" s="25">
        <f>-AD11*(1-AD55)</f>
        <v/>
      </c>
      <c r="AE16" s="25">
        <f>-AE11*(1-AE55)</f>
        <v/>
      </c>
      <c r="AF16" s="25">
        <f>-AF11*(1-AF55)</f>
        <v/>
      </c>
      <c r="AG16" s="25">
        <f>-AG11*(1-AG55)</f>
        <v/>
      </c>
      <c r="AH16" s="25">
        <f>-AH11*(1-AH55)</f>
        <v/>
      </c>
      <c r="AI16" s="25">
        <f>-AI11*(1-AI55)</f>
        <v/>
      </c>
      <c r="AJ16" s="25">
        <f>-AJ11*(1-AJ55)</f>
        <v/>
      </c>
      <c r="AK16" s="25">
        <f>-AK11*(1-AK55)</f>
        <v/>
      </c>
      <c r="AL16" s="25">
        <f>-AL11*(1-AL55)</f>
        <v/>
      </c>
      <c r="AN16" s="13" t="n">
        <v>-69</v>
      </c>
      <c r="AO16" s="13" t="n">
        <v>-69</v>
      </c>
      <c r="AP16" s="13" t="n">
        <v>-71</v>
      </c>
      <c r="AQ16" s="13" t="n">
        <v>-69</v>
      </c>
      <c r="AR16" s="13" t="n">
        <v>-68</v>
      </c>
      <c r="AS16" s="25">
        <f>AA16+AB16+AC16+AD16</f>
        <v/>
      </c>
      <c r="AT16" s="25">
        <f>AE16+AF16+AG16+AH16</f>
        <v/>
      </c>
      <c r="AU16" s="25">
        <f>AI16+AJ16+AK16+AL16</f>
        <v/>
      </c>
      <c r="AV16" s="25">
        <f>-AV11*(1-AV55)</f>
        <v/>
      </c>
      <c r="AW16" s="25">
        <f>-AW11*(1-AW55)</f>
        <v/>
      </c>
    </row>
    <row r="17">
      <c r="C17" s="8" t="inlineStr">
        <is>
          <t>Less: Amortization of Acquired Technology</t>
        </is>
      </c>
      <c r="G17" s="13" t="n">
        <v>-7</v>
      </c>
      <c r="H17" s="13" t="n">
        <v>-14</v>
      </c>
      <c r="I17" s="13" t="n">
        <v>-14</v>
      </c>
      <c r="J17" s="13" t="n">
        <v>-15</v>
      </c>
      <c r="K17" s="13" t="n">
        <v>-15</v>
      </c>
      <c r="L17" s="13" t="n">
        <v>-42</v>
      </c>
      <c r="M17" s="13" t="n">
        <v>-42</v>
      </c>
      <c r="N17" s="13" t="n">
        <v>-41</v>
      </c>
      <c r="O17" s="13" t="n">
        <v>-41</v>
      </c>
      <c r="P17" s="13" t="n">
        <v>-41</v>
      </c>
      <c r="Q17" s="13" t="n">
        <v>-40</v>
      </c>
      <c r="R17" s="13" t="n">
        <v>-41</v>
      </c>
      <c r="S17" s="13" t="n">
        <v>-38</v>
      </c>
      <c r="T17" s="13" t="n">
        <v>-36</v>
      </c>
      <c r="U17" s="13" t="n">
        <v>-36</v>
      </c>
      <c r="V17" s="13" t="n">
        <v>-36</v>
      </c>
      <c r="W17" s="13" t="n">
        <v>-37</v>
      </c>
      <c r="X17" s="13" t="n">
        <v>-37</v>
      </c>
      <c r="Y17" s="13" t="n">
        <v>-38</v>
      </c>
      <c r="Z17" s="13" t="n">
        <v>-44</v>
      </c>
      <c r="AA17" s="13" t="n">
        <v>-44</v>
      </c>
      <c r="AB17" s="13" t="n">
        <v>-44</v>
      </c>
      <c r="AC17" s="13" t="n">
        <v>-43</v>
      </c>
      <c r="AD17" s="25">
        <f>-AC112*AD176</f>
        <v/>
      </c>
      <c r="AE17" s="25">
        <f>-AD112*AE176</f>
        <v/>
      </c>
      <c r="AF17" s="25">
        <f>-AE112*AF176</f>
        <v/>
      </c>
      <c r="AG17" s="25">
        <f>-AF112*AG176</f>
        <v/>
      </c>
      <c r="AH17" s="25">
        <f>-AG112*AH176</f>
        <v/>
      </c>
      <c r="AI17" s="25">
        <f>-AH112*AI176</f>
        <v/>
      </c>
      <c r="AJ17" s="25">
        <f>-AI112*AJ176</f>
        <v/>
      </c>
      <c r="AK17" s="25">
        <f>-AJ112*AK176</f>
        <v/>
      </c>
      <c r="AL17" s="25">
        <f>-AK112*AL176</f>
        <v/>
      </c>
      <c r="AN17" s="13" t="n">
        <v>-50</v>
      </c>
      <c r="AO17" s="13" t="n">
        <v>-140</v>
      </c>
      <c r="AP17" s="13" t="n">
        <v>-163</v>
      </c>
      <c r="AQ17" s="13" t="n">
        <v>-146</v>
      </c>
      <c r="AR17" s="13" t="n">
        <v>-156</v>
      </c>
      <c r="AS17" s="25">
        <f>AA17+AB17+AC17+AD17</f>
        <v/>
      </c>
      <c r="AT17" s="25">
        <f>AE17+AF17+AG17+AH17</f>
        <v/>
      </c>
      <c r="AU17" s="25">
        <f>AI17+AJ17+AK17+AL17</f>
        <v/>
      </c>
      <c r="AV17" s="25">
        <f>-AU112*AV176</f>
        <v/>
      </c>
      <c r="AW17" s="25">
        <f>-AV112*AW176</f>
        <v/>
      </c>
    </row>
    <row r="18">
      <c r="B18" s="6" t="inlineStr">
        <is>
          <t>Total Cost of Revenue (derived; not a filed subtotal)</t>
        </is>
      </c>
      <c r="G18" s="10">
        <f>G15+G16+G17</f>
        <v/>
      </c>
      <c r="H18" s="10">
        <f>H15+H16+H17</f>
        <v/>
      </c>
      <c r="I18" s="10">
        <f>I15+I16+I17</f>
        <v/>
      </c>
      <c r="J18" s="10">
        <f>J15+J16+J17</f>
        <v/>
      </c>
      <c r="K18" s="10">
        <f>K15+K16+K17</f>
        <v/>
      </c>
      <c r="L18" s="10">
        <f>L15+L16+L17</f>
        <v/>
      </c>
      <c r="M18" s="10">
        <f>M15+M16+M17</f>
        <v/>
      </c>
      <c r="N18" s="10">
        <f>N15+N16+N17</f>
        <v/>
      </c>
      <c r="O18" s="10">
        <f>O15+O16+O17</f>
        <v/>
      </c>
      <c r="P18" s="10">
        <f>P15+P16+P17</f>
        <v/>
      </c>
      <c r="Q18" s="10">
        <f>Q15+Q16+Q17</f>
        <v/>
      </c>
      <c r="R18" s="10">
        <f>R15+R16+R17</f>
        <v/>
      </c>
      <c r="S18" s="10">
        <f>S15+S16+S17</f>
        <v/>
      </c>
      <c r="T18" s="10">
        <f>T15+T16+T17</f>
        <v/>
      </c>
      <c r="U18" s="10">
        <f>U15+U16+U17</f>
        <v/>
      </c>
      <c r="V18" s="10">
        <f>V15+V16+V17</f>
        <v/>
      </c>
      <c r="W18" s="10">
        <f>W15+W16+W17</f>
        <v/>
      </c>
      <c r="X18" s="10">
        <f>X15+X16+X17</f>
        <v/>
      </c>
      <c r="Y18" s="10">
        <f>Y15+Y16+Y17</f>
        <v/>
      </c>
      <c r="Z18" s="10">
        <f>Z15+Z16+Z17</f>
        <v/>
      </c>
      <c r="AA18" s="10">
        <f>AA15+AA16+AA17</f>
        <v/>
      </c>
      <c r="AB18" s="10">
        <f>AB15+AB16+AB17</f>
        <v/>
      </c>
      <c r="AC18" s="10">
        <f>AC15+AC16+AC17</f>
        <v/>
      </c>
      <c r="AD18" s="10">
        <f>AD15+AD16+AD17</f>
        <v/>
      </c>
      <c r="AE18" s="10">
        <f>AE15+AE16+AE17</f>
        <v/>
      </c>
      <c r="AF18" s="10">
        <f>AF15+AF16+AF17</f>
        <v/>
      </c>
      <c r="AG18" s="10">
        <f>AG15+AG16+AG17</f>
        <v/>
      </c>
      <c r="AH18" s="10">
        <f>AH15+AH16+AH17</f>
        <v/>
      </c>
      <c r="AI18" s="10">
        <f>AI15+AI16+AI17</f>
        <v/>
      </c>
      <c r="AJ18" s="10">
        <f>AJ15+AJ16+AJ17</f>
        <v/>
      </c>
      <c r="AK18" s="10">
        <f>AK15+AK16+AK17</f>
        <v/>
      </c>
      <c r="AL18" s="10">
        <f>AL15+AL16+AL17</f>
        <v/>
      </c>
      <c r="AN18" s="10">
        <f>AN15+AN16+AN17</f>
        <v/>
      </c>
      <c r="AO18" s="10">
        <f>AO15+AO16+AO17</f>
        <v/>
      </c>
      <c r="AP18" s="10">
        <f>AP15+AP16+AP17</f>
        <v/>
      </c>
      <c r="AQ18" s="10">
        <f>AQ15+AQ16+AQ17</f>
        <v/>
      </c>
      <c r="AR18" s="10">
        <f>AR15+AR16+AR17</f>
        <v/>
      </c>
      <c r="AS18" s="26">
        <f>AA18+AB18+AC18+AD18</f>
        <v/>
      </c>
      <c r="AT18" s="26">
        <f>AE18+AF18+AG18+AH18</f>
        <v/>
      </c>
      <c r="AU18" s="26">
        <f>AI18+AJ18+AK18+AL18</f>
        <v/>
      </c>
      <c r="AV18" s="10">
        <f>AV15+AV16+AV17</f>
        <v/>
      </c>
      <c r="AW18" s="10">
        <f>AW15+AW16+AW17</f>
        <v/>
      </c>
    </row>
    <row r="19">
      <c r="B19" s="6" t="inlineStr">
        <is>
          <t>Gross Profit (derived; INTU does not file GP)</t>
        </is>
      </c>
      <c r="G19" s="10">
        <f>G12+G18</f>
        <v/>
      </c>
      <c r="H19" s="10">
        <f>H12+H18</f>
        <v/>
      </c>
      <c r="I19" s="10">
        <f>I12+I18</f>
        <v/>
      </c>
      <c r="J19" s="10">
        <f>J12+J18</f>
        <v/>
      </c>
      <c r="K19" s="10">
        <f>K12+K18</f>
        <v/>
      </c>
      <c r="L19" s="10">
        <f>L12+L18</f>
        <v/>
      </c>
      <c r="M19" s="10">
        <f>M12+M18</f>
        <v/>
      </c>
      <c r="N19" s="10">
        <f>N12+N18</f>
        <v/>
      </c>
      <c r="O19" s="10">
        <f>O12+O18</f>
        <v/>
      </c>
      <c r="P19" s="10">
        <f>P12+P18</f>
        <v/>
      </c>
      <c r="Q19" s="10">
        <f>Q12+Q18</f>
        <v/>
      </c>
      <c r="R19" s="10">
        <f>R12+R18</f>
        <v/>
      </c>
      <c r="S19" s="10">
        <f>S12+S18</f>
        <v/>
      </c>
      <c r="T19" s="10">
        <f>T12+T18</f>
        <v/>
      </c>
      <c r="U19" s="10">
        <f>U12+U18</f>
        <v/>
      </c>
      <c r="V19" s="10">
        <f>V12+V18</f>
        <v/>
      </c>
      <c r="W19" s="10">
        <f>W12+W18</f>
        <v/>
      </c>
      <c r="X19" s="10">
        <f>X12+X18</f>
        <v/>
      </c>
      <c r="Y19" s="10">
        <f>Y12+Y18</f>
        <v/>
      </c>
      <c r="Z19" s="10">
        <f>Z12+Z18</f>
        <v/>
      </c>
      <c r="AA19" s="10">
        <f>AA12+AA18</f>
        <v/>
      </c>
      <c r="AB19" s="10">
        <f>AB12+AB18</f>
        <v/>
      </c>
      <c r="AC19" s="10">
        <f>AC12+AC18</f>
        <v/>
      </c>
      <c r="AD19" s="10">
        <f>AD12+AD18</f>
        <v/>
      </c>
      <c r="AE19" s="10">
        <f>AE12+AE18</f>
        <v/>
      </c>
      <c r="AF19" s="10">
        <f>AF12+AF18</f>
        <v/>
      </c>
      <c r="AG19" s="10">
        <f>AG12+AG18</f>
        <v/>
      </c>
      <c r="AH19" s="10">
        <f>AH12+AH18</f>
        <v/>
      </c>
      <c r="AI19" s="10">
        <f>AI12+AI18</f>
        <v/>
      </c>
      <c r="AJ19" s="10">
        <f>AJ12+AJ18</f>
        <v/>
      </c>
      <c r="AK19" s="10">
        <f>AK12+AK18</f>
        <v/>
      </c>
      <c r="AL19" s="10">
        <f>AL12+AL18</f>
        <v/>
      </c>
      <c r="AN19" s="10">
        <f>AN12+AN18</f>
        <v/>
      </c>
      <c r="AO19" s="10">
        <f>AO12+AO18</f>
        <v/>
      </c>
      <c r="AP19" s="10">
        <f>AP12+AP18</f>
        <v/>
      </c>
      <c r="AQ19" s="10">
        <f>AQ12+AQ18</f>
        <v/>
      </c>
      <c r="AR19" s="10">
        <f>AR12+AR18</f>
        <v/>
      </c>
      <c r="AS19" s="26">
        <f>AA19+AB19+AC19+AD19</f>
        <v/>
      </c>
      <c r="AT19" s="26">
        <f>AE19+AF19+AG19+AH19</f>
        <v/>
      </c>
      <c r="AU19" s="26">
        <f>AI19+AJ19+AK19+AL19</f>
        <v/>
      </c>
      <c r="AV19" s="10">
        <f>AV12+AV18</f>
        <v/>
      </c>
      <c r="AW19" s="10">
        <f>AW12+AW18</f>
        <v/>
      </c>
    </row>
    <row r="20"/>
    <row r="21">
      <c r="C21" s="8" t="inlineStr">
        <is>
          <t>Less: Selling and Marketing</t>
        </is>
      </c>
      <c r="G21" s="9" t="n">
        <v>-362</v>
      </c>
      <c r="H21" s="9" t="n">
        <v>-580</v>
      </c>
      <c r="I21" s="9" t="n">
        <v>-857</v>
      </c>
      <c r="J21" s="9" t="n">
        <v>-845</v>
      </c>
      <c r="K21" s="9" t="n">
        <v>-550</v>
      </c>
      <c r="L21" s="9" t="n">
        <v>-942</v>
      </c>
      <c r="M21" s="9" t="n">
        <v>-1227</v>
      </c>
      <c r="N21" s="9" t="n">
        <v>-807</v>
      </c>
      <c r="O21" s="9" t="n">
        <v>-795</v>
      </c>
      <c r="P21" s="9" t="n">
        <v>-924</v>
      </c>
      <c r="Q21" s="9" t="n">
        <v>-1203</v>
      </c>
      <c r="R21" s="9" t="n">
        <v>-840</v>
      </c>
      <c r="S21" s="9" t="n">
        <v>-769</v>
      </c>
      <c r="T21" s="9" t="n">
        <v>-1020</v>
      </c>
      <c r="U21" s="9" t="n">
        <v>-1419</v>
      </c>
      <c r="V21" s="9" t="n">
        <v>-1104</v>
      </c>
      <c r="W21" s="9" t="n">
        <v>-962</v>
      </c>
      <c r="X21" s="9" t="n">
        <v>-1204</v>
      </c>
      <c r="Y21" s="9" t="n">
        <v>-1618</v>
      </c>
      <c r="Z21" s="9" t="n">
        <v>-1251</v>
      </c>
      <c r="AA21" s="9" t="n">
        <v>-1082</v>
      </c>
      <c r="AB21" s="9" t="n">
        <v>-1395</v>
      </c>
      <c r="AC21" s="9" t="n">
        <v>-1793</v>
      </c>
      <c r="AD21" s="24">
        <f>-AD12*AD57</f>
        <v/>
      </c>
      <c r="AE21" s="24">
        <f>-AE12*AE57</f>
        <v/>
      </c>
      <c r="AF21" s="24">
        <f>-AF12*AF57</f>
        <v/>
      </c>
      <c r="AG21" s="24">
        <f>-AG12*AG57</f>
        <v/>
      </c>
      <c r="AH21" s="24">
        <f>-AH12*AH57</f>
        <v/>
      </c>
      <c r="AI21" s="24">
        <f>-AI12*AI57</f>
        <v/>
      </c>
      <c r="AJ21" s="24">
        <f>-AJ12*AJ57</f>
        <v/>
      </c>
      <c r="AK21" s="24">
        <f>-AK12*AK57</f>
        <v/>
      </c>
      <c r="AL21" s="24">
        <f>-AL12*AL57</f>
        <v/>
      </c>
      <c r="AN21" s="9" t="n">
        <v>-2644</v>
      </c>
      <c r="AO21" s="9" t="n">
        <v>-3526</v>
      </c>
      <c r="AP21" s="9" t="n">
        <v>-3762</v>
      </c>
      <c r="AQ21" s="9" t="n">
        <v>-4312</v>
      </c>
      <c r="AR21" s="9" t="n">
        <v>-5035</v>
      </c>
      <c r="AS21" s="24">
        <f>AA21+AB21+AC21+AD21</f>
        <v/>
      </c>
      <c r="AT21" s="24">
        <f>AE21+AF21+AG21+AH21</f>
        <v/>
      </c>
      <c r="AU21" s="24">
        <f>AI21+AJ21+AK21+AL21</f>
        <v/>
      </c>
      <c r="AV21" s="24">
        <f>-AV12*AV57</f>
        <v/>
      </c>
      <c r="AW21" s="24">
        <f>-AW12*AW57</f>
        <v/>
      </c>
    </row>
    <row r="22">
      <c r="C22" s="8" t="inlineStr">
        <is>
          <t>Less: Research and Development</t>
        </is>
      </c>
      <c r="G22" s="13" t="n">
        <v>-325</v>
      </c>
      <c r="H22" s="13" t="n">
        <v>-368</v>
      </c>
      <c r="I22" s="13" t="n">
        <v>-464</v>
      </c>
      <c r="J22" s="13" t="n">
        <v>-521</v>
      </c>
      <c r="K22" s="13" t="n">
        <v>-530</v>
      </c>
      <c r="L22" s="13" t="n">
        <v>-590</v>
      </c>
      <c r="M22" s="13" t="n">
        <v>-600</v>
      </c>
      <c r="N22" s="13" t="n">
        <v>-627</v>
      </c>
      <c r="O22" s="13" t="n">
        <v>-625</v>
      </c>
      <c r="P22" s="13" t="n">
        <v>-630</v>
      </c>
      <c r="Q22" s="13" t="n">
        <v>-604</v>
      </c>
      <c r="R22" s="13" t="n">
        <v>-680</v>
      </c>
      <c r="S22" s="13" t="n">
        <v>-680</v>
      </c>
      <c r="T22" s="13" t="n">
        <v>-678</v>
      </c>
      <c r="U22" s="13" t="n">
        <v>-671</v>
      </c>
      <c r="V22" s="13" t="n">
        <v>-725</v>
      </c>
      <c r="W22" s="13" t="n">
        <v>-704</v>
      </c>
      <c r="X22" s="13" t="n">
        <v>-716</v>
      </c>
      <c r="Y22" s="13" t="n">
        <v>-707</v>
      </c>
      <c r="Z22" s="13" t="n">
        <v>-801</v>
      </c>
      <c r="AA22" s="13" t="n">
        <v>-843</v>
      </c>
      <c r="AB22" s="13" t="n">
        <v>-836</v>
      </c>
      <c r="AC22" s="13" t="n">
        <v>-840</v>
      </c>
      <c r="AD22" s="25">
        <f>-AD12*AD58</f>
        <v/>
      </c>
      <c r="AE22" s="25">
        <f>-AE12*AE58</f>
        <v/>
      </c>
      <c r="AF22" s="25">
        <f>-AF12*AF58</f>
        <v/>
      </c>
      <c r="AG22" s="25">
        <f>-AG12*AG58</f>
        <v/>
      </c>
      <c r="AH22" s="25">
        <f>-AH12*AH58</f>
        <v/>
      </c>
      <c r="AI22" s="25">
        <f>-AI12*AI58</f>
        <v/>
      </c>
      <c r="AJ22" s="25">
        <f>-AJ12*AJ58</f>
        <v/>
      </c>
      <c r="AK22" s="25">
        <f>-AK12*AK58</f>
        <v/>
      </c>
      <c r="AL22" s="25">
        <f>-AL12*AL58</f>
        <v/>
      </c>
      <c r="AN22" s="13" t="n">
        <v>-1678</v>
      </c>
      <c r="AO22" s="13" t="n">
        <v>-2347</v>
      </c>
      <c r="AP22" s="13" t="n">
        <v>-2539</v>
      </c>
      <c r="AQ22" s="13" t="n">
        <v>-2754</v>
      </c>
      <c r="AR22" s="13" t="n">
        <v>-2928</v>
      </c>
      <c r="AS22" s="25">
        <f>AA22+AB22+AC22+AD22</f>
        <v/>
      </c>
      <c r="AT22" s="25">
        <f>AE22+AF22+AG22+AH22</f>
        <v/>
      </c>
      <c r="AU22" s="25">
        <f>AI22+AJ22+AK22+AL22</f>
        <v/>
      </c>
      <c r="AV22" s="25">
        <f>-AV12*AV58</f>
        <v/>
      </c>
      <c r="AW22" s="25">
        <f>-AW12*AW58</f>
        <v/>
      </c>
    </row>
    <row r="23">
      <c r="C23" s="8" t="inlineStr">
        <is>
          <t>Less: General and Administrative</t>
        </is>
      </c>
      <c r="G23" s="13" t="n">
        <v>-169</v>
      </c>
      <c r="H23" s="13" t="n">
        <v>-250</v>
      </c>
      <c r="I23" s="13" t="n">
        <v>-289</v>
      </c>
      <c r="J23" s="13" t="n">
        <v>-274</v>
      </c>
      <c r="K23" s="13" t="n">
        <v>-262</v>
      </c>
      <c r="L23" s="13" t="n">
        <v>-399</v>
      </c>
      <c r="M23" s="13" t="n">
        <v>-465</v>
      </c>
      <c r="N23" s="13" t="n">
        <v>-334</v>
      </c>
      <c r="O23" s="13" t="n">
        <v>-304</v>
      </c>
      <c r="P23" s="13" t="n">
        <v>-323</v>
      </c>
      <c r="Q23" s="13" t="n">
        <v>-332</v>
      </c>
      <c r="R23" s="13" t="n">
        <v>-341</v>
      </c>
      <c r="S23" s="13" t="n">
        <v>-342</v>
      </c>
      <c r="T23" s="13" t="n">
        <v>-344</v>
      </c>
      <c r="U23" s="13" t="n">
        <v>-355</v>
      </c>
      <c r="V23" s="13" t="n">
        <v>-377</v>
      </c>
      <c r="W23" s="13" t="n">
        <v>-394</v>
      </c>
      <c r="X23" s="13" t="n">
        <v>-389</v>
      </c>
      <c r="Y23" s="13" t="n">
        <v>-394</v>
      </c>
      <c r="Z23" s="13" t="n">
        <v>-424</v>
      </c>
      <c r="AA23" s="13" t="n">
        <v>-422</v>
      </c>
      <c r="AB23" s="13" t="n">
        <v>-401</v>
      </c>
      <c r="AC23" s="13" t="n">
        <v>-409</v>
      </c>
      <c r="AD23" s="25">
        <f>-AD12*AD59</f>
        <v/>
      </c>
      <c r="AE23" s="25">
        <f>-AE12*AE59</f>
        <v/>
      </c>
      <c r="AF23" s="25">
        <f>-AF12*AF59</f>
        <v/>
      </c>
      <c r="AG23" s="25">
        <f>-AG12*AG59</f>
        <v/>
      </c>
      <c r="AH23" s="25">
        <f>-AH12*AH59</f>
        <v/>
      </c>
      <c r="AI23" s="25">
        <f>-AI12*AI59</f>
        <v/>
      </c>
      <c r="AJ23" s="25">
        <f>-AJ12*AJ59</f>
        <v/>
      </c>
      <c r="AK23" s="25">
        <f>-AK12*AK59</f>
        <v/>
      </c>
      <c r="AL23" s="25">
        <f>-AL12*AL59</f>
        <v/>
      </c>
      <c r="AN23" s="13" t="n">
        <v>-982</v>
      </c>
      <c r="AO23" s="13" t="n">
        <v>-1460</v>
      </c>
      <c r="AP23" s="13" t="n">
        <v>-1300</v>
      </c>
      <c r="AQ23" s="13" t="n">
        <v>-1418</v>
      </c>
      <c r="AR23" s="13" t="n">
        <v>-1601</v>
      </c>
      <c r="AS23" s="25">
        <f>AA23+AB23+AC23+AD23</f>
        <v/>
      </c>
      <c r="AT23" s="25">
        <f>AE23+AF23+AG23+AH23</f>
        <v/>
      </c>
      <c r="AU23" s="25">
        <f>AI23+AJ23+AK23+AL23</f>
        <v/>
      </c>
      <c r="AV23" s="25">
        <f>-AV12*AV59</f>
        <v/>
      </c>
      <c r="AW23" s="25">
        <f>-AW12*AW59</f>
        <v/>
      </c>
    </row>
    <row r="24">
      <c r="C24" s="8" t="inlineStr">
        <is>
          <t>Less: Amortization of Other Acquired Intangible Assets</t>
        </is>
      </c>
      <c r="G24" s="13" t="n">
        <v>-2</v>
      </c>
      <c r="H24" s="13" t="n">
        <v>-36</v>
      </c>
      <c r="I24" s="13" t="n">
        <v>-54</v>
      </c>
      <c r="J24" s="13" t="n">
        <v>-54</v>
      </c>
      <c r="K24" s="13" t="n">
        <v>-53</v>
      </c>
      <c r="L24" s="13" t="n">
        <v>-121</v>
      </c>
      <c r="M24" s="13" t="n">
        <v>-121</v>
      </c>
      <c r="N24" s="13" t="n">
        <v>-121</v>
      </c>
      <c r="O24" s="13" t="n">
        <v>-121</v>
      </c>
      <c r="P24" s="13" t="n">
        <v>-121</v>
      </c>
      <c r="Q24" s="13" t="n">
        <v>-120</v>
      </c>
      <c r="R24" s="13" t="n">
        <v>-121</v>
      </c>
      <c r="S24" s="13" t="n">
        <v>-120</v>
      </c>
      <c r="T24" s="13" t="n">
        <v>-120</v>
      </c>
      <c r="U24" s="13" t="n">
        <v>-120</v>
      </c>
      <c r="V24" s="13" t="n">
        <v>-123</v>
      </c>
      <c r="W24" s="13" t="n">
        <v>-120</v>
      </c>
      <c r="X24" s="13" t="n">
        <v>-120</v>
      </c>
      <c r="Y24" s="13" t="n">
        <v>-120</v>
      </c>
      <c r="Z24" s="13" t="n">
        <v>-121</v>
      </c>
      <c r="AA24" s="13" t="n">
        <v>-121</v>
      </c>
      <c r="AB24" s="13" t="n">
        <v>-121</v>
      </c>
      <c r="AC24" s="13" t="n">
        <v>-122</v>
      </c>
      <c r="AD24" s="25">
        <f>-AC112*AD177</f>
        <v/>
      </c>
      <c r="AE24" s="25">
        <f>-AD112*AE177</f>
        <v/>
      </c>
      <c r="AF24" s="25">
        <f>-AE112*AF177</f>
        <v/>
      </c>
      <c r="AG24" s="25">
        <f>-AF112*AG177</f>
        <v/>
      </c>
      <c r="AH24" s="25">
        <f>-AG112*AH177</f>
        <v/>
      </c>
      <c r="AI24" s="25">
        <f>-AH112*AI177</f>
        <v/>
      </c>
      <c r="AJ24" s="25">
        <f>-AI112*AJ177</f>
        <v/>
      </c>
      <c r="AK24" s="25">
        <f>-AJ112*AK177</f>
        <v/>
      </c>
      <c r="AL24" s="25">
        <f>-AK112*AL177</f>
        <v/>
      </c>
      <c r="AN24" s="13" t="n">
        <v>-146</v>
      </c>
      <c r="AO24" s="13" t="n">
        <v>-416</v>
      </c>
      <c r="AP24" s="13" t="n">
        <v>-483</v>
      </c>
      <c r="AQ24" s="13" t="n">
        <v>-483</v>
      </c>
      <c r="AR24" s="13" t="n">
        <v>-481</v>
      </c>
      <c r="AS24" s="25">
        <f>AA24+AB24+AC24+AD24</f>
        <v/>
      </c>
      <c r="AT24" s="25">
        <f>AE24+AF24+AG24+AH24</f>
        <v/>
      </c>
      <c r="AU24" s="25">
        <f>AI24+AJ24+AK24+AL24</f>
        <v/>
      </c>
      <c r="AV24" s="25">
        <f>-AU112*AV177</f>
        <v/>
      </c>
      <c r="AW24" s="25">
        <f>-AV112*AW177</f>
        <v/>
      </c>
    </row>
    <row r="25">
      <c r="C25" s="8" t="inlineStr">
        <is>
          <t>Less: Restructuring (FY24 plan; 2026 Plan from Q4 FY26E)</t>
        </is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-223</v>
      </c>
      <c r="W25" s="13" t="n">
        <v>-9</v>
      </c>
      <c r="X25" s="13" t="n">
        <v>-4</v>
      </c>
      <c r="Y25" s="13" t="n">
        <v>-1</v>
      </c>
      <c r="Z25" s="13" t="n">
        <v>-1</v>
      </c>
      <c r="AA25" s="13" t="n">
        <v>0</v>
      </c>
      <c r="AB25" s="13" t="n">
        <v>0</v>
      </c>
      <c r="AC25" s="13" t="n">
        <v>0</v>
      </c>
      <c r="AD25" s="28" t="n">
        <v>-320</v>
      </c>
      <c r="AE25" s="28" t="n">
        <v>0</v>
      </c>
      <c r="AF25" s="28" t="n">
        <v>0</v>
      </c>
      <c r="AG25" s="28" t="n">
        <v>0</v>
      </c>
      <c r="AH25" s="28" t="n">
        <v>0</v>
      </c>
      <c r="AI25" s="28" t="n">
        <v>0</v>
      </c>
      <c r="AJ25" s="28" t="n">
        <v>0</v>
      </c>
      <c r="AK25" s="28" t="n">
        <v>0</v>
      </c>
      <c r="AL25" s="28" t="n">
        <v>0</v>
      </c>
      <c r="AN25" s="13" t="n">
        <v>0</v>
      </c>
      <c r="AO25" s="13" t="n">
        <v>0</v>
      </c>
      <c r="AP25" s="13" t="n">
        <v>0</v>
      </c>
      <c r="AQ25" s="13" t="n">
        <v>-223</v>
      </c>
      <c r="AR25" s="13" t="n">
        <v>-15</v>
      </c>
      <c r="AS25" s="25">
        <f>AA25+AB25+AC25+AD25</f>
        <v/>
      </c>
      <c r="AT25" s="25">
        <f>AE25+AF25+AG25+AH25</f>
        <v/>
      </c>
      <c r="AU25" s="25">
        <f>AI25+AJ25+AK25+AL25</f>
        <v/>
      </c>
      <c r="AV25" s="28" t="n">
        <v>0</v>
      </c>
      <c r="AW25" s="28" t="n">
        <v>0</v>
      </c>
    </row>
    <row r="26">
      <c r="B26" s="6" t="inlineStr">
        <is>
          <t>Total Operating Expenses (excl. COGS; derived)</t>
        </is>
      </c>
      <c r="G26" s="10">
        <f>G21+G22+G23+G24+G25</f>
        <v/>
      </c>
      <c r="H26" s="10">
        <f>H21+H22+H23+H24+H25</f>
        <v/>
      </c>
      <c r="I26" s="10">
        <f>I21+I22+I23+I24+I25</f>
        <v/>
      </c>
      <c r="J26" s="10">
        <f>J21+J22+J23+J24+J25</f>
        <v/>
      </c>
      <c r="K26" s="10">
        <f>K21+K22+K23+K24+K25</f>
        <v/>
      </c>
      <c r="L26" s="10">
        <f>L21+L22+L23+L24+L25</f>
        <v/>
      </c>
      <c r="M26" s="10">
        <f>M21+M22+M23+M24+M25</f>
        <v/>
      </c>
      <c r="N26" s="10">
        <f>N21+N22+N23+N24+N25</f>
        <v/>
      </c>
      <c r="O26" s="10">
        <f>O21+O22+O23+O24+O25</f>
        <v/>
      </c>
      <c r="P26" s="10">
        <f>P21+P22+P23+P24+P25</f>
        <v/>
      </c>
      <c r="Q26" s="10">
        <f>Q21+Q22+Q23+Q24+Q25</f>
        <v/>
      </c>
      <c r="R26" s="10">
        <f>R21+R22+R23+R24+R25</f>
        <v/>
      </c>
      <c r="S26" s="10">
        <f>S21+S22+S23+S24+S25</f>
        <v/>
      </c>
      <c r="T26" s="10">
        <f>T21+T22+T23+T24+T25</f>
        <v/>
      </c>
      <c r="U26" s="10">
        <f>U21+U22+U23+U24+U25</f>
        <v/>
      </c>
      <c r="V26" s="10">
        <f>V21+V22+V23+V24+V25</f>
        <v/>
      </c>
      <c r="W26" s="10">
        <f>W21+W22+W23+W24+W25</f>
        <v/>
      </c>
      <c r="X26" s="10">
        <f>X21+X22+X23+X24+X25</f>
        <v/>
      </c>
      <c r="Y26" s="10">
        <f>Y21+Y22+Y23+Y24+Y25</f>
        <v/>
      </c>
      <c r="Z26" s="10">
        <f>Z21+Z22+Z23+Z24+Z25</f>
        <v/>
      </c>
      <c r="AA26" s="10">
        <f>AA21+AA22+AA23+AA24+AA25</f>
        <v/>
      </c>
      <c r="AB26" s="10">
        <f>AB21+AB22+AB23+AB24+AB25</f>
        <v/>
      </c>
      <c r="AC26" s="10">
        <f>AC21+AC22+AC23+AC24+AC25</f>
        <v/>
      </c>
      <c r="AD26" s="10">
        <f>AD21+AD22+AD23+AD24+AD25</f>
        <v/>
      </c>
      <c r="AE26" s="10">
        <f>AE21+AE22+AE23+AE24+AE25</f>
        <v/>
      </c>
      <c r="AF26" s="10">
        <f>AF21+AF22+AF23+AF24+AF25</f>
        <v/>
      </c>
      <c r="AG26" s="10">
        <f>AG21+AG22+AG23+AG24+AG25</f>
        <v/>
      </c>
      <c r="AH26" s="10">
        <f>AH21+AH22+AH23+AH24+AH25</f>
        <v/>
      </c>
      <c r="AI26" s="10">
        <f>AI21+AI22+AI23+AI24+AI25</f>
        <v/>
      </c>
      <c r="AJ26" s="10">
        <f>AJ21+AJ22+AJ23+AJ24+AJ25</f>
        <v/>
      </c>
      <c r="AK26" s="10">
        <f>AK21+AK22+AK23+AK24+AK25</f>
        <v/>
      </c>
      <c r="AL26" s="10">
        <f>AL21+AL22+AL23+AL24+AL25</f>
        <v/>
      </c>
      <c r="AN26" s="10">
        <f>AN21+AN22+AN23+AN24+AN25</f>
        <v/>
      </c>
      <c r="AO26" s="10">
        <f>AO21+AO22+AO23+AO24+AO25</f>
        <v/>
      </c>
      <c r="AP26" s="10">
        <f>AP21+AP22+AP23+AP24+AP25</f>
        <v/>
      </c>
      <c r="AQ26" s="10">
        <f>AQ21+AQ22+AQ23+AQ24+AQ25</f>
        <v/>
      </c>
      <c r="AR26" s="10">
        <f>AR21+AR22+AR23+AR24+AR25</f>
        <v/>
      </c>
      <c r="AS26" s="26">
        <f>AA26+AB26+AC26+AD26</f>
        <v/>
      </c>
      <c r="AT26" s="26">
        <f>AE26+AF26+AG26+AH26</f>
        <v/>
      </c>
      <c r="AU26" s="26">
        <f>AI26+AJ26+AK26+AL26</f>
        <v/>
      </c>
      <c r="AV26" s="10">
        <f>AV21+AV22+AV23+AV24+AV25</f>
        <v/>
      </c>
      <c r="AW26" s="10">
        <f>AW21+AW22+AW23+AW24+AW25</f>
        <v/>
      </c>
    </row>
    <row r="27">
      <c r="B27" s="6" t="inlineStr">
        <is>
          <t>Total Costs and Expenses (as filed)</t>
        </is>
      </c>
      <c r="G27" s="10">
        <f>G18+G26</f>
        <v/>
      </c>
      <c r="H27" s="10">
        <f>H18+H26</f>
        <v/>
      </c>
      <c r="I27" s="10">
        <f>I18+I26</f>
        <v/>
      </c>
      <c r="J27" s="10">
        <f>J18+J26</f>
        <v/>
      </c>
      <c r="K27" s="10">
        <f>K18+K26</f>
        <v/>
      </c>
      <c r="L27" s="10">
        <f>L18+L26</f>
        <v/>
      </c>
      <c r="M27" s="10">
        <f>M18+M26</f>
        <v/>
      </c>
      <c r="N27" s="10">
        <f>N18+N26</f>
        <v/>
      </c>
      <c r="O27" s="10">
        <f>O18+O26</f>
        <v/>
      </c>
      <c r="P27" s="10">
        <f>P18+P26</f>
        <v/>
      </c>
      <c r="Q27" s="10">
        <f>Q18+Q26</f>
        <v/>
      </c>
      <c r="R27" s="10">
        <f>R18+R26</f>
        <v/>
      </c>
      <c r="S27" s="10">
        <f>S18+S26</f>
        <v/>
      </c>
      <c r="T27" s="10">
        <f>T18+T26</f>
        <v/>
      </c>
      <c r="U27" s="10">
        <f>U18+U26</f>
        <v/>
      </c>
      <c r="V27" s="10">
        <f>V18+V26</f>
        <v/>
      </c>
      <c r="W27" s="10">
        <f>W18+W26</f>
        <v/>
      </c>
      <c r="X27" s="10">
        <f>X18+X26</f>
        <v/>
      </c>
      <c r="Y27" s="10">
        <f>Y18+Y26</f>
        <v/>
      </c>
      <c r="Z27" s="10">
        <f>Z18+Z26</f>
        <v/>
      </c>
      <c r="AA27" s="10">
        <f>AA18+AA26</f>
        <v/>
      </c>
      <c r="AB27" s="10">
        <f>AB18+AB26</f>
        <v/>
      </c>
      <c r="AC27" s="10">
        <f>AC18+AC26</f>
        <v/>
      </c>
      <c r="AD27" s="10">
        <f>AD18+AD26</f>
        <v/>
      </c>
      <c r="AE27" s="10">
        <f>AE18+AE26</f>
        <v/>
      </c>
      <c r="AF27" s="10">
        <f>AF18+AF26</f>
        <v/>
      </c>
      <c r="AG27" s="10">
        <f>AG18+AG26</f>
        <v/>
      </c>
      <c r="AH27" s="10">
        <f>AH18+AH26</f>
        <v/>
      </c>
      <c r="AI27" s="10">
        <f>AI18+AI26</f>
        <v/>
      </c>
      <c r="AJ27" s="10">
        <f>AJ18+AJ26</f>
        <v/>
      </c>
      <c r="AK27" s="10">
        <f>AK18+AK26</f>
        <v/>
      </c>
      <c r="AL27" s="10">
        <f>AL18+AL26</f>
        <v/>
      </c>
      <c r="AN27" s="10">
        <f>AN18+AN26</f>
        <v/>
      </c>
      <c r="AO27" s="10">
        <f>AO18+AO26</f>
        <v/>
      </c>
      <c r="AP27" s="10">
        <f>AP18+AP26</f>
        <v/>
      </c>
      <c r="AQ27" s="10">
        <f>AQ18+AQ26</f>
        <v/>
      </c>
      <c r="AR27" s="10">
        <f>AR18+AR26</f>
        <v/>
      </c>
      <c r="AS27" s="26">
        <f>AA27+AB27+AC27+AD27</f>
        <v/>
      </c>
      <c r="AT27" s="26">
        <f>AE27+AF27+AG27+AH27</f>
        <v/>
      </c>
      <c r="AU27" s="26">
        <f>AI27+AJ27+AK27+AL27</f>
        <v/>
      </c>
      <c r="AV27" s="10">
        <f>AV18+AV26</f>
        <v/>
      </c>
      <c r="AW27" s="10">
        <f>AW18+AW26</f>
        <v/>
      </c>
    </row>
    <row r="28">
      <c r="D28" s="3" t="inlineStr">
        <is>
          <t>Recon: Total Costs and Expenses</t>
        </is>
      </c>
      <c r="G28" s="27">
        <f>IF(_reported!G10="","",G27-_reported!G10)</f>
        <v/>
      </c>
      <c r="H28" s="27">
        <f>IF(_reported!H10="","",H27-_reported!H10)</f>
        <v/>
      </c>
      <c r="I28" s="27">
        <f>IF(_reported!I10="","",I27-_reported!I10)</f>
        <v/>
      </c>
      <c r="J28" s="27">
        <f>IF(_reported!J10="","",J27-_reported!J10)</f>
        <v/>
      </c>
      <c r="K28" s="27">
        <f>IF(_reported!K10="","",K27-_reported!K10)</f>
        <v/>
      </c>
      <c r="L28" s="27">
        <f>IF(_reported!L10="","",L27-_reported!L10)</f>
        <v/>
      </c>
      <c r="M28" s="27">
        <f>IF(_reported!M10="","",M27-_reported!M10)</f>
        <v/>
      </c>
      <c r="N28" s="27">
        <f>IF(_reported!N10="","",N27-_reported!N10)</f>
        <v/>
      </c>
      <c r="O28" s="27">
        <f>IF(_reported!O10="","",O27-_reported!O10)</f>
        <v/>
      </c>
      <c r="P28" s="27">
        <f>IF(_reported!P10="","",P27-_reported!P10)</f>
        <v/>
      </c>
      <c r="Q28" s="27">
        <f>IF(_reported!Q10="","",Q27-_reported!Q10)</f>
        <v/>
      </c>
      <c r="R28" s="27">
        <f>IF(_reported!R10="","",R27-_reported!R10)</f>
        <v/>
      </c>
      <c r="S28" s="27">
        <f>IF(_reported!S10="","",S27-_reported!S10)</f>
        <v/>
      </c>
      <c r="T28" s="27">
        <f>IF(_reported!T10="","",T27-_reported!T10)</f>
        <v/>
      </c>
      <c r="U28" s="27">
        <f>IF(_reported!U10="","",U27-_reported!U10)</f>
        <v/>
      </c>
      <c r="V28" s="27">
        <f>IF(_reported!V10="","",V27-_reported!V10)</f>
        <v/>
      </c>
      <c r="W28" s="27">
        <f>IF(_reported!W10="","",W27-_reported!W10)</f>
        <v/>
      </c>
      <c r="X28" s="27">
        <f>IF(_reported!X10="","",X27-_reported!X10)</f>
        <v/>
      </c>
      <c r="Y28" s="27">
        <f>IF(_reported!Y10="","",Y27-_reported!Y10)</f>
        <v/>
      </c>
      <c r="Z28" s="27">
        <f>IF(_reported!Z10="","",Z27-_reported!Z10)</f>
        <v/>
      </c>
      <c r="AA28" s="27">
        <f>IF(_reported!AA10="","",AA27-_reported!AA10)</f>
        <v/>
      </c>
      <c r="AB28" s="27">
        <f>IF(_reported!AB10="","",AB27-_reported!AB10)</f>
        <v/>
      </c>
      <c r="AC28" s="27">
        <f>IF(_reported!AC10="","",AC27-_reported!AC10)</f>
        <v/>
      </c>
      <c r="AN28" s="27">
        <f>IF(_reported!AN10="","",AN27-_reported!AN10)</f>
        <v/>
      </c>
      <c r="AO28" s="27">
        <f>IF(_reported!AO10="","",AO27-_reported!AO10)</f>
        <v/>
      </c>
      <c r="AP28" s="27">
        <f>IF(_reported!AP10="","",AP27-_reported!AP10)</f>
        <v/>
      </c>
      <c r="AQ28" s="27">
        <f>IF(_reported!AQ10="","",AQ27-_reported!AQ10)</f>
        <v/>
      </c>
      <c r="AR28" s="27">
        <f>IF(_reported!AR10="","",AR27-_reported!AR10)</f>
        <v/>
      </c>
    </row>
    <row r="29">
      <c r="B29" s="6" t="inlineStr">
        <is>
          <t>Operating Income</t>
        </is>
      </c>
      <c r="G29" s="10">
        <f>G12+G27</f>
        <v/>
      </c>
      <c r="H29" s="10">
        <f>H12+H27</f>
        <v/>
      </c>
      <c r="I29" s="10">
        <f>I12+I27</f>
        <v/>
      </c>
      <c r="J29" s="10">
        <f>J12+J27</f>
        <v/>
      </c>
      <c r="K29" s="10">
        <f>K12+K27</f>
        <v/>
      </c>
      <c r="L29" s="10">
        <f>L12+L27</f>
        <v/>
      </c>
      <c r="M29" s="10">
        <f>M12+M27</f>
        <v/>
      </c>
      <c r="N29" s="10">
        <f>N12+N27</f>
        <v/>
      </c>
      <c r="O29" s="10">
        <f>O12+O27</f>
        <v/>
      </c>
      <c r="P29" s="10">
        <f>P12+P27</f>
        <v/>
      </c>
      <c r="Q29" s="10">
        <f>Q12+Q27</f>
        <v/>
      </c>
      <c r="R29" s="10">
        <f>R12+R27</f>
        <v/>
      </c>
      <c r="S29" s="10">
        <f>S12+S27</f>
        <v/>
      </c>
      <c r="T29" s="10">
        <f>T12+T27</f>
        <v/>
      </c>
      <c r="U29" s="10">
        <f>U12+U27</f>
        <v/>
      </c>
      <c r="V29" s="10">
        <f>V12+V27</f>
        <v/>
      </c>
      <c r="W29" s="10">
        <f>W12+W27</f>
        <v/>
      </c>
      <c r="X29" s="10">
        <f>X12+X27</f>
        <v/>
      </c>
      <c r="Y29" s="10">
        <f>Y12+Y27</f>
        <v/>
      </c>
      <c r="Z29" s="10">
        <f>Z12+Z27</f>
        <v/>
      </c>
      <c r="AA29" s="10">
        <f>AA12+AA27</f>
        <v/>
      </c>
      <c r="AB29" s="10">
        <f>AB12+AB27</f>
        <v/>
      </c>
      <c r="AC29" s="10">
        <f>AC12+AC27</f>
        <v/>
      </c>
      <c r="AD29" s="10">
        <f>AD12+AD27</f>
        <v/>
      </c>
      <c r="AE29" s="10">
        <f>AE12+AE27</f>
        <v/>
      </c>
      <c r="AF29" s="10">
        <f>AF12+AF27</f>
        <v/>
      </c>
      <c r="AG29" s="10">
        <f>AG12+AG27</f>
        <v/>
      </c>
      <c r="AH29" s="10">
        <f>AH12+AH27</f>
        <v/>
      </c>
      <c r="AI29" s="10">
        <f>AI12+AI27</f>
        <v/>
      </c>
      <c r="AJ29" s="10">
        <f>AJ12+AJ27</f>
        <v/>
      </c>
      <c r="AK29" s="10">
        <f>AK12+AK27</f>
        <v/>
      </c>
      <c r="AL29" s="10">
        <f>AL12+AL27</f>
        <v/>
      </c>
      <c r="AN29" s="10">
        <f>AN12+AN27</f>
        <v/>
      </c>
      <c r="AO29" s="10">
        <f>AO12+AO27</f>
        <v/>
      </c>
      <c r="AP29" s="10">
        <f>AP12+AP27</f>
        <v/>
      </c>
      <c r="AQ29" s="10">
        <f>AQ12+AQ27</f>
        <v/>
      </c>
      <c r="AR29" s="10">
        <f>AR12+AR27</f>
        <v/>
      </c>
      <c r="AS29" s="26">
        <f>AA29+AB29+AC29+AD29</f>
        <v/>
      </c>
      <c r="AT29" s="26">
        <f>AE29+AF29+AG29+AH29</f>
        <v/>
      </c>
      <c r="AU29" s="26">
        <f>AI29+AJ29+AK29+AL29</f>
        <v/>
      </c>
      <c r="AV29" s="10">
        <f>AV12+AV27</f>
        <v/>
      </c>
      <c r="AW29" s="10">
        <f>AW12+AW27</f>
        <v/>
      </c>
    </row>
    <row r="30">
      <c r="D30" s="3" t="inlineStr">
        <is>
          <t>Recon: Operating Income</t>
        </is>
      </c>
      <c r="G30" s="27">
        <f>IF(_reported!G11="","",G29-_reported!G11)</f>
        <v/>
      </c>
      <c r="H30" s="27">
        <f>IF(_reported!H11="","",H29-_reported!H11)</f>
        <v/>
      </c>
      <c r="I30" s="27">
        <f>IF(_reported!I11="","",I29-_reported!I11)</f>
        <v/>
      </c>
      <c r="J30" s="27">
        <f>IF(_reported!J11="","",J29-_reported!J11)</f>
        <v/>
      </c>
      <c r="K30" s="27">
        <f>IF(_reported!K11="","",K29-_reported!K11)</f>
        <v/>
      </c>
      <c r="L30" s="27">
        <f>IF(_reported!L11="","",L29-_reported!L11)</f>
        <v/>
      </c>
      <c r="M30" s="27">
        <f>IF(_reported!M11="","",M29-_reported!M11)</f>
        <v/>
      </c>
      <c r="N30" s="27">
        <f>IF(_reported!N11="","",N29-_reported!N11)</f>
        <v/>
      </c>
      <c r="O30" s="27">
        <f>IF(_reported!O11="","",O29-_reported!O11)</f>
        <v/>
      </c>
      <c r="P30" s="27">
        <f>IF(_reported!P11="","",P29-_reported!P11)</f>
        <v/>
      </c>
      <c r="Q30" s="27">
        <f>IF(_reported!Q11="","",Q29-_reported!Q11)</f>
        <v/>
      </c>
      <c r="R30" s="27">
        <f>IF(_reported!R11="","",R29-_reported!R11)</f>
        <v/>
      </c>
      <c r="S30" s="27">
        <f>IF(_reported!S11="","",S29-_reported!S11)</f>
        <v/>
      </c>
      <c r="T30" s="27">
        <f>IF(_reported!T11="","",T29-_reported!T11)</f>
        <v/>
      </c>
      <c r="U30" s="27">
        <f>IF(_reported!U11="","",U29-_reported!U11)</f>
        <v/>
      </c>
      <c r="V30" s="27">
        <f>IF(_reported!V11="","",V29-_reported!V11)</f>
        <v/>
      </c>
      <c r="W30" s="27">
        <f>IF(_reported!W11="","",W29-_reported!W11)</f>
        <v/>
      </c>
      <c r="X30" s="27">
        <f>IF(_reported!X11="","",X29-_reported!X11)</f>
        <v/>
      </c>
      <c r="Y30" s="27">
        <f>IF(_reported!Y11="","",Y29-_reported!Y11)</f>
        <v/>
      </c>
      <c r="Z30" s="27">
        <f>IF(_reported!Z11="","",Z29-_reported!Z11)</f>
        <v/>
      </c>
      <c r="AA30" s="27">
        <f>IF(_reported!AA11="","",AA29-_reported!AA11)</f>
        <v/>
      </c>
      <c r="AB30" s="27">
        <f>IF(_reported!AB11="","",AB29-_reported!AB11)</f>
        <v/>
      </c>
      <c r="AC30" s="27">
        <f>IF(_reported!AC11="","",AC29-_reported!AC11)</f>
        <v/>
      </c>
      <c r="AN30" s="27">
        <f>IF(_reported!AN11="","",AN29-_reported!AN11)</f>
        <v/>
      </c>
      <c r="AO30" s="27">
        <f>IF(_reported!AO11="","",AO29-_reported!AO11)</f>
        <v/>
      </c>
      <c r="AP30" s="27">
        <f>IF(_reported!AP11="","",AP29-_reported!AP11)</f>
        <v/>
      </c>
      <c r="AQ30" s="27">
        <f>IF(_reported!AQ11="","",AQ29-_reported!AQ11)</f>
        <v/>
      </c>
      <c r="AR30" s="27">
        <f>IF(_reported!AR11="","",AR29-_reported!AR11)</f>
        <v/>
      </c>
    </row>
    <row r="31"/>
    <row r="32">
      <c r="C32" s="8" t="inlineStr">
        <is>
          <t>Less: Interest Expense</t>
        </is>
      </c>
      <c r="G32" s="9" t="n">
        <v>-8</v>
      </c>
      <c r="H32" s="9" t="n">
        <v>-7</v>
      </c>
      <c r="I32" s="9" t="n">
        <v>-7</v>
      </c>
      <c r="J32" s="9" t="n">
        <v>-7</v>
      </c>
      <c r="K32" s="9" t="n">
        <v>-7</v>
      </c>
      <c r="L32" s="9" t="n">
        <v>-21</v>
      </c>
      <c r="M32" s="9" t="n">
        <v>-21</v>
      </c>
      <c r="N32" s="9" t="n">
        <v>-32</v>
      </c>
      <c r="O32" s="9" t="n">
        <v>-49</v>
      </c>
      <c r="P32" s="9" t="n">
        <v>-65</v>
      </c>
      <c r="Q32" s="9" t="n">
        <v>-66</v>
      </c>
      <c r="R32" s="9" t="n">
        <v>-68</v>
      </c>
      <c r="S32" s="9" t="n">
        <v>-65</v>
      </c>
      <c r="T32" s="9" t="n">
        <v>-57</v>
      </c>
      <c r="U32" s="9" t="n">
        <v>-60</v>
      </c>
      <c r="V32" s="9" t="n">
        <v>-60</v>
      </c>
      <c r="W32" s="9" t="n">
        <v>-60</v>
      </c>
      <c r="X32" s="9" t="n">
        <v>-60</v>
      </c>
      <c r="Y32" s="9" t="n">
        <v>-68</v>
      </c>
      <c r="Z32" s="9" t="n">
        <v>-59</v>
      </c>
      <c r="AA32" s="9" t="n">
        <v>-58</v>
      </c>
      <c r="AB32" s="9" t="n">
        <v>-58</v>
      </c>
      <c r="AC32" s="9" t="n">
        <v>-70</v>
      </c>
      <c r="AD32" s="24">
        <f>Z32</f>
        <v/>
      </c>
      <c r="AE32" s="24">
        <f>AA32</f>
        <v/>
      </c>
      <c r="AF32" s="24">
        <f>AB32</f>
        <v/>
      </c>
      <c r="AG32" s="24">
        <f>AC32</f>
        <v/>
      </c>
      <c r="AH32" s="24">
        <f>AD32</f>
        <v/>
      </c>
      <c r="AI32" s="24">
        <f>AE32</f>
        <v/>
      </c>
      <c r="AJ32" s="24">
        <f>AF32</f>
        <v/>
      </c>
      <c r="AK32" s="24">
        <f>AG32</f>
        <v/>
      </c>
      <c r="AL32" s="24">
        <f>AH32</f>
        <v/>
      </c>
      <c r="AN32" s="9" t="n">
        <v>-29</v>
      </c>
      <c r="AO32" s="9" t="n">
        <v>-81</v>
      </c>
      <c r="AP32" s="9" t="n">
        <v>-248</v>
      </c>
      <c r="AQ32" s="9" t="n">
        <v>-242</v>
      </c>
      <c r="AR32" s="9" t="n">
        <v>-247</v>
      </c>
      <c r="AS32" s="24">
        <f>AA32+AB32+AC32+AD32</f>
        <v/>
      </c>
      <c r="AT32" s="24">
        <f>AE32+AF32+AG32+AH32</f>
        <v/>
      </c>
      <c r="AU32" s="24">
        <f>AI32+AJ32+AK32+AL32</f>
        <v/>
      </c>
      <c r="AV32" s="24">
        <f>AU32</f>
        <v/>
      </c>
      <c r="AW32" s="24">
        <f>AV32</f>
        <v/>
      </c>
    </row>
    <row r="33">
      <c r="C33" s="8" t="inlineStr">
        <is>
          <t>Interest and Other Income, Net</t>
        </is>
      </c>
      <c r="G33" s="13" t="n">
        <v>9</v>
      </c>
      <c r="H33" s="13" t="n">
        <v>54</v>
      </c>
      <c r="I33" s="13" t="n">
        <v>14</v>
      </c>
      <c r="J33" s="13" t="n">
        <v>8</v>
      </c>
      <c r="K33" s="13" t="n">
        <v>50</v>
      </c>
      <c r="L33" s="13" t="n">
        <v>-5</v>
      </c>
      <c r="M33" s="13" t="n">
        <v>-1</v>
      </c>
      <c r="N33" s="13" t="n">
        <v>8</v>
      </c>
      <c r="O33" s="13" t="n">
        <v>5</v>
      </c>
      <c r="P33" s="13" t="n">
        <v>23</v>
      </c>
      <c r="Q33" s="13" t="n">
        <v>22</v>
      </c>
      <c r="R33" s="13" t="n">
        <v>46</v>
      </c>
      <c r="S33" s="13" t="n">
        <v>22</v>
      </c>
      <c r="T33" s="13" t="n">
        <v>42</v>
      </c>
      <c r="U33" s="13" t="n">
        <v>27</v>
      </c>
      <c r="V33" s="13" t="n">
        <v>71</v>
      </c>
      <c r="W33" s="13" t="n">
        <v>2</v>
      </c>
      <c r="X33" s="13" t="n">
        <v>38</v>
      </c>
      <c r="Y33" s="13" t="n">
        <v>32</v>
      </c>
      <c r="Z33" s="13" t="n">
        <v>86</v>
      </c>
      <c r="AA33" s="13" t="n">
        <v>85</v>
      </c>
      <c r="AB33" s="13" t="n">
        <v>72</v>
      </c>
      <c r="AC33" s="13" t="n">
        <v>97</v>
      </c>
      <c r="AD33" s="25">
        <f>Z33</f>
        <v/>
      </c>
      <c r="AE33" s="25">
        <f>AA33</f>
        <v/>
      </c>
      <c r="AF33" s="25">
        <f>AB33</f>
        <v/>
      </c>
      <c r="AG33" s="25">
        <f>AC33</f>
        <v/>
      </c>
      <c r="AH33" s="25">
        <f>AD33</f>
        <v/>
      </c>
      <c r="AI33" s="25">
        <f>AE33</f>
        <v/>
      </c>
      <c r="AJ33" s="25">
        <f>AF33</f>
        <v/>
      </c>
      <c r="AK33" s="25">
        <f>AG33</f>
        <v/>
      </c>
      <c r="AL33" s="25">
        <f>AH33</f>
        <v/>
      </c>
      <c r="AN33" s="13" t="n">
        <v>85</v>
      </c>
      <c r="AO33" s="13" t="n">
        <v>52</v>
      </c>
      <c r="AP33" s="13" t="n">
        <v>96</v>
      </c>
      <c r="AQ33" s="13" t="n">
        <v>162</v>
      </c>
      <c r="AR33" s="13" t="n">
        <v>158</v>
      </c>
      <c r="AS33" s="25">
        <f>AA33+AB33+AC33+AD33</f>
        <v/>
      </c>
      <c r="AT33" s="25">
        <f>AE33+AF33+AG33+AH33</f>
        <v/>
      </c>
      <c r="AU33" s="25">
        <f>AI33+AJ33+AK33+AL33</f>
        <v/>
      </c>
      <c r="AV33" s="25">
        <f>AU33</f>
        <v/>
      </c>
      <c r="AW33" s="25">
        <f>AV33</f>
        <v/>
      </c>
    </row>
    <row r="34">
      <c r="B34" s="6" t="inlineStr">
        <is>
          <t>Income Before Income Taxes</t>
        </is>
      </c>
      <c r="G34" s="10">
        <f>G29+G32+G33</f>
        <v/>
      </c>
      <c r="H34" s="10">
        <f>H29+H32+H33</f>
        <v/>
      </c>
      <c r="I34" s="10">
        <f>I29+I32+I33</f>
        <v/>
      </c>
      <c r="J34" s="10">
        <f>J29+J32+J33</f>
        <v/>
      </c>
      <c r="K34" s="10">
        <f>K29+K32+K33</f>
        <v/>
      </c>
      <c r="L34" s="10">
        <f>L29+L32+L33</f>
        <v/>
      </c>
      <c r="M34" s="10">
        <f>M29+M32+M33</f>
        <v/>
      </c>
      <c r="N34" s="10">
        <f>N29+N32+N33</f>
        <v/>
      </c>
      <c r="O34" s="10">
        <f>O29+O32+O33</f>
        <v/>
      </c>
      <c r="P34" s="10">
        <f>P29+P32+P33</f>
        <v/>
      </c>
      <c r="Q34" s="10">
        <f>Q29+Q32+Q33</f>
        <v/>
      </c>
      <c r="R34" s="10">
        <f>R29+R32+R33</f>
        <v/>
      </c>
      <c r="S34" s="10">
        <f>S29+S32+S33</f>
        <v/>
      </c>
      <c r="T34" s="10">
        <f>T29+T32+T33</f>
        <v/>
      </c>
      <c r="U34" s="10">
        <f>U29+U32+U33</f>
        <v/>
      </c>
      <c r="V34" s="10">
        <f>V29+V32+V33</f>
        <v/>
      </c>
      <c r="W34" s="10">
        <f>W29+W32+W33</f>
        <v/>
      </c>
      <c r="X34" s="10">
        <f>X29+X32+X33</f>
        <v/>
      </c>
      <c r="Y34" s="10">
        <f>Y29+Y32+Y33</f>
        <v/>
      </c>
      <c r="Z34" s="10">
        <f>Z29+Z32+Z33</f>
        <v/>
      </c>
      <c r="AA34" s="10">
        <f>AA29+AA32+AA33</f>
        <v/>
      </c>
      <c r="AB34" s="10">
        <f>AB29+AB32+AB33</f>
        <v/>
      </c>
      <c r="AC34" s="10">
        <f>AC29+AC32+AC33</f>
        <v/>
      </c>
      <c r="AD34" s="10">
        <f>AD29+AD32+AD33</f>
        <v/>
      </c>
      <c r="AE34" s="10">
        <f>AE29+AE32+AE33</f>
        <v/>
      </c>
      <c r="AF34" s="10">
        <f>AF29+AF32+AF33</f>
        <v/>
      </c>
      <c r="AG34" s="10">
        <f>AG29+AG32+AG33</f>
        <v/>
      </c>
      <c r="AH34" s="10">
        <f>AH29+AH32+AH33</f>
        <v/>
      </c>
      <c r="AI34" s="10">
        <f>AI29+AI32+AI33</f>
        <v/>
      </c>
      <c r="AJ34" s="10">
        <f>AJ29+AJ32+AJ33</f>
        <v/>
      </c>
      <c r="AK34" s="10">
        <f>AK29+AK32+AK33</f>
        <v/>
      </c>
      <c r="AL34" s="10">
        <f>AL29+AL32+AL33</f>
        <v/>
      </c>
      <c r="AN34" s="10">
        <f>AN29+AN32+AN33</f>
        <v/>
      </c>
      <c r="AO34" s="10">
        <f>AO29+AO32+AO33</f>
        <v/>
      </c>
      <c r="AP34" s="10">
        <f>AP29+AP32+AP33</f>
        <v/>
      </c>
      <c r="AQ34" s="10">
        <f>AQ29+AQ32+AQ33</f>
        <v/>
      </c>
      <c r="AR34" s="10">
        <f>AR29+AR32+AR33</f>
        <v/>
      </c>
      <c r="AS34" s="26">
        <f>AA34+AB34+AC34+AD34</f>
        <v/>
      </c>
      <c r="AT34" s="26">
        <f>AE34+AF34+AG34+AH34</f>
        <v/>
      </c>
      <c r="AU34" s="26">
        <f>AI34+AJ34+AK34+AL34</f>
        <v/>
      </c>
      <c r="AV34" s="10">
        <f>AV29+AV32+AV33</f>
        <v/>
      </c>
      <c r="AW34" s="10">
        <f>AW29+AW32+AW33</f>
        <v/>
      </c>
    </row>
    <row r="35">
      <c r="D35" s="3" t="inlineStr">
        <is>
          <t>Recon: Pretax Income</t>
        </is>
      </c>
      <c r="G35" s="27">
        <f>IF(_reported!G12="","",G34-_reported!G12)</f>
        <v/>
      </c>
      <c r="H35" s="27">
        <f>IF(_reported!H12="","",H34-_reported!H12)</f>
        <v/>
      </c>
      <c r="I35" s="27">
        <f>IF(_reported!I12="","",I34-_reported!I12)</f>
        <v/>
      </c>
      <c r="J35" s="27">
        <f>IF(_reported!J12="","",J34-_reported!J12)</f>
        <v/>
      </c>
      <c r="K35" s="27">
        <f>IF(_reported!K12="","",K34-_reported!K12)</f>
        <v/>
      </c>
      <c r="L35" s="27">
        <f>IF(_reported!L12="","",L34-_reported!L12)</f>
        <v/>
      </c>
      <c r="M35" s="27">
        <f>IF(_reported!M12="","",M34-_reported!M12)</f>
        <v/>
      </c>
      <c r="N35" s="27">
        <f>IF(_reported!N12="","",N34-_reported!N12)</f>
        <v/>
      </c>
      <c r="O35" s="27">
        <f>IF(_reported!O12="","",O34-_reported!O12)</f>
        <v/>
      </c>
      <c r="P35" s="27">
        <f>IF(_reported!P12="","",P34-_reported!P12)</f>
        <v/>
      </c>
      <c r="Q35" s="27">
        <f>IF(_reported!Q12="","",Q34-_reported!Q12)</f>
        <v/>
      </c>
      <c r="R35" s="27">
        <f>IF(_reported!R12="","",R34-_reported!R12)</f>
        <v/>
      </c>
      <c r="S35" s="27">
        <f>IF(_reported!S12="","",S34-_reported!S12)</f>
        <v/>
      </c>
      <c r="T35" s="27">
        <f>IF(_reported!T12="","",T34-_reported!T12)</f>
        <v/>
      </c>
      <c r="U35" s="27">
        <f>IF(_reported!U12="","",U34-_reported!U12)</f>
        <v/>
      </c>
      <c r="V35" s="27">
        <f>IF(_reported!V12="","",V34-_reported!V12)</f>
        <v/>
      </c>
      <c r="W35" s="27">
        <f>IF(_reported!W12="","",W34-_reported!W12)</f>
        <v/>
      </c>
      <c r="X35" s="27">
        <f>IF(_reported!X12="","",X34-_reported!X12)</f>
        <v/>
      </c>
      <c r="Y35" s="27">
        <f>IF(_reported!Y12="","",Y34-_reported!Y12)</f>
        <v/>
      </c>
      <c r="Z35" s="27">
        <f>IF(_reported!Z12="","",Z34-_reported!Z12)</f>
        <v/>
      </c>
      <c r="AA35" s="27">
        <f>IF(_reported!AA12="","",AA34-_reported!AA12)</f>
        <v/>
      </c>
      <c r="AB35" s="27">
        <f>IF(_reported!AB12="","",AB34-_reported!AB12)</f>
        <v/>
      </c>
      <c r="AC35" s="27">
        <f>IF(_reported!AC12="","",AC34-_reported!AC12)</f>
        <v/>
      </c>
      <c r="AN35" s="27">
        <f>IF(_reported!AN12="","",AN34-_reported!AN12)</f>
        <v/>
      </c>
      <c r="AO35" s="27">
        <f>IF(_reported!AO12="","",AO34-_reported!AO12)</f>
        <v/>
      </c>
      <c r="AP35" s="27">
        <f>IF(_reported!AP12="","",AP34-_reported!AP12)</f>
        <v/>
      </c>
      <c r="AQ35" s="27">
        <f>IF(_reported!AQ12="","",AQ34-_reported!AQ12)</f>
        <v/>
      </c>
      <c r="AR35" s="27">
        <f>IF(_reported!AR12="","",AR34-_reported!AR12)</f>
        <v/>
      </c>
    </row>
    <row r="36"/>
    <row r="37">
      <c r="C37" s="8" t="inlineStr">
        <is>
          <t>Less: Income Tax Provision</t>
        </is>
      </c>
      <c r="G37" s="9" t="n">
        <v>-12</v>
      </c>
      <c r="H37" s="9" t="n">
        <v>-2</v>
      </c>
      <c r="I37" s="9" t="n">
        <v>-457</v>
      </c>
      <c r="J37" s="9" t="n">
        <v>-23</v>
      </c>
      <c r="K37" s="9" t="n">
        <v>-10</v>
      </c>
      <c r="L37" s="9" t="n">
        <v>70</v>
      </c>
      <c r="M37" s="9" t="n">
        <v>-579</v>
      </c>
      <c r="N37" s="9" t="n">
        <v>43</v>
      </c>
      <c r="O37" s="9" t="n">
        <v>8</v>
      </c>
      <c r="P37" s="9" t="n">
        <v>-60</v>
      </c>
      <c r="Q37" s="9" t="n">
        <v>-647</v>
      </c>
      <c r="R37" s="9" t="n">
        <v>94</v>
      </c>
      <c r="S37" s="9" t="n">
        <v>-23</v>
      </c>
      <c r="T37" s="9" t="n">
        <v>-1</v>
      </c>
      <c r="U37" s="9" t="n">
        <v>-683</v>
      </c>
      <c r="V37" s="9" t="n">
        <v>120</v>
      </c>
      <c r="W37" s="9" t="n">
        <v>-16</v>
      </c>
      <c r="X37" s="9" t="n">
        <v>-100</v>
      </c>
      <c r="Y37" s="9" t="n">
        <v>-864</v>
      </c>
      <c r="Z37" s="9" t="n">
        <v>15</v>
      </c>
      <c r="AA37" s="9" t="n">
        <v>-115</v>
      </c>
      <c r="AB37" s="9" t="n">
        <v>-176</v>
      </c>
      <c r="AC37" s="9" t="n">
        <v>-983</v>
      </c>
      <c r="AD37" s="24">
        <f>-AD34*AD64</f>
        <v/>
      </c>
      <c r="AE37" s="24">
        <f>-AE34*AE64</f>
        <v/>
      </c>
      <c r="AF37" s="24">
        <f>-AF34*AF64</f>
        <v/>
      </c>
      <c r="AG37" s="24">
        <f>-AG34*AG64</f>
        <v/>
      </c>
      <c r="AH37" s="24">
        <f>-AH34*AH64</f>
        <v/>
      </c>
      <c r="AI37" s="24">
        <f>-AI34*AI64</f>
        <v/>
      </c>
      <c r="AJ37" s="24">
        <f>-AJ34*AJ64</f>
        <v/>
      </c>
      <c r="AK37" s="24">
        <f>-AK34*AK64</f>
        <v/>
      </c>
      <c r="AL37" s="24">
        <f>-AL34*AL64</f>
        <v/>
      </c>
      <c r="AN37" s="9" t="n">
        <v>-494</v>
      </c>
      <c r="AO37" s="9" t="n">
        <v>-476</v>
      </c>
      <c r="AP37" s="9" t="n">
        <v>-605</v>
      </c>
      <c r="AQ37" s="9" t="n">
        <v>-587</v>
      </c>
      <c r="AR37" s="9" t="n">
        <v>-965</v>
      </c>
      <c r="AS37" s="24">
        <f>AA37+AB37+AC37+AD37</f>
        <v/>
      </c>
      <c r="AT37" s="24">
        <f>AE37+AF37+AG37+AH37</f>
        <v/>
      </c>
      <c r="AU37" s="24">
        <f>AI37+AJ37+AK37+AL37</f>
        <v/>
      </c>
      <c r="AV37" s="24">
        <f>-AV34*AV64</f>
        <v/>
      </c>
      <c r="AW37" s="24">
        <f>-AW34*AW64</f>
        <v/>
      </c>
    </row>
    <row r="38">
      <c r="B38" s="6" t="inlineStr">
        <is>
          <t>Net Income</t>
        </is>
      </c>
      <c r="G38" s="10">
        <f>G34+G37</f>
        <v/>
      </c>
      <c r="H38" s="10">
        <f>H34+H37</f>
        <v/>
      </c>
      <c r="I38" s="10">
        <f>I34+I37</f>
        <v/>
      </c>
      <c r="J38" s="10">
        <f>J34+J37</f>
        <v/>
      </c>
      <c r="K38" s="10">
        <f>K34+K37</f>
        <v/>
      </c>
      <c r="L38" s="10">
        <f>L34+L37</f>
        <v/>
      </c>
      <c r="M38" s="10">
        <f>M34+M37</f>
        <v/>
      </c>
      <c r="N38" s="10">
        <f>N34+N37</f>
        <v/>
      </c>
      <c r="O38" s="10">
        <f>O34+O37</f>
        <v/>
      </c>
      <c r="P38" s="10">
        <f>P34+P37</f>
        <v/>
      </c>
      <c r="Q38" s="10">
        <f>Q34+Q37</f>
        <v/>
      </c>
      <c r="R38" s="10">
        <f>R34+R37</f>
        <v/>
      </c>
      <c r="S38" s="10">
        <f>S34+S37</f>
        <v/>
      </c>
      <c r="T38" s="10">
        <f>T34+T37</f>
        <v/>
      </c>
      <c r="U38" s="10">
        <f>U34+U37</f>
        <v/>
      </c>
      <c r="V38" s="10">
        <f>V34+V37</f>
        <v/>
      </c>
      <c r="W38" s="10">
        <f>W34+W37</f>
        <v/>
      </c>
      <c r="X38" s="10">
        <f>X34+X37</f>
        <v/>
      </c>
      <c r="Y38" s="10">
        <f>Y34+Y37</f>
        <v/>
      </c>
      <c r="Z38" s="10">
        <f>Z34+Z37</f>
        <v/>
      </c>
      <c r="AA38" s="10">
        <f>AA34+AA37</f>
        <v/>
      </c>
      <c r="AB38" s="10">
        <f>AB34+AB37</f>
        <v/>
      </c>
      <c r="AC38" s="10">
        <f>AC34+AC37</f>
        <v/>
      </c>
      <c r="AD38" s="10">
        <f>AD34+AD37</f>
        <v/>
      </c>
      <c r="AE38" s="10">
        <f>AE34+AE37</f>
        <v/>
      </c>
      <c r="AF38" s="10">
        <f>AF34+AF37</f>
        <v/>
      </c>
      <c r="AG38" s="10">
        <f>AG34+AG37</f>
        <v/>
      </c>
      <c r="AH38" s="10">
        <f>AH34+AH37</f>
        <v/>
      </c>
      <c r="AI38" s="10">
        <f>AI34+AI37</f>
        <v/>
      </c>
      <c r="AJ38" s="10">
        <f>AJ34+AJ37</f>
        <v/>
      </c>
      <c r="AK38" s="10">
        <f>AK34+AK37</f>
        <v/>
      </c>
      <c r="AL38" s="10">
        <f>AL34+AL37</f>
        <v/>
      </c>
      <c r="AN38" s="10">
        <f>AN34+AN37</f>
        <v/>
      </c>
      <c r="AO38" s="10">
        <f>AO34+AO37</f>
        <v/>
      </c>
      <c r="AP38" s="10">
        <f>AP34+AP37</f>
        <v/>
      </c>
      <c r="AQ38" s="10">
        <f>AQ34+AQ37</f>
        <v/>
      </c>
      <c r="AR38" s="10">
        <f>AR34+AR37</f>
        <v/>
      </c>
      <c r="AS38" s="26">
        <f>AA38+AB38+AC38+AD38</f>
        <v/>
      </c>
      <c r="AT38" s="26">
        <f>AE38+AF38+AG38+AH38</f>
        <v/>
      </c>
      <c r="AU38" s="26">
        <f>AI38+AJ38+AK38+AL38</f>
        <v/>
      </c>
      <c r="AV38" s="10">
        <f>AV34+AV37</f>
        <v/>
      </c>
      <c r="AW38" s="10">
        <f>AW34+AW37</f>
        <v/>
      </c>
    </row>
    <row r="39">
      <c r="D39" s="3" t="inlineStr">
        <is>
          <t>Recon: Net Income</t>
        </is>
      </c>
      <c r="G39" s="27">
        <f>IF(_reported!G13="","",G38-_reported!G13)</f>
        <v/>
      </c>
      <c r="H39" s="27">
        <f>IF(_reported!H13="","",H38-_reported!H13)</f>
        <v/>
      </c>
      <c r="I39" s="27">
        <f>IF(_reported!I13="","",I38-_reported!I13)</f>
        <v/>
      </c>
      <c r="J39" s="27">
        <f>IF(_reported!J13="","",J38-_reported!J13)</f>
        <v/>
      </c>
      <c r="K39" s="27">
        <f>IF(_reported!K13="","",K38-_reported!K13)</f>
        <v/>
      </c>
      <c r="L39" s="27">
        <f>IF(_reported!L13="","",L38-_reported!L13)</f>
        <v/>
      </c>
      <c r="M39" s="27">
        <f>IF(_reported!M13="","",M38-_reported!M13)</f>
        <v/>
      </c>
      <c r="N39" s="27">
        <f>IF(_reported!N13="","",N38-_reported!N13)</f>
        <v/>
      </c>
      <c r="O39" s="27">
        <f>IF(_reported!O13="","",O38-_reported!O13)</f>
        <v/>
      </c>
      <c r="P39" s="27">
        <f>IF(_reported!P13="","",P38-_reported!P13)</f>
        <v/>
      </c>
      <c r="Q39" s="27">
        <f>IF(_reported!Q13="","",Q38-_reported!Q13)</f>
        <v/>
      </c>
      <c r="R39" s="27">
        <f>IF(_reported!R13="","",R38-_reported!R13)</f>
        <v/>
      </c>
      <c r="S39" s="27">
        <f>IF(_reported!S13="","",S38-_reported!S13)</f>
        <v/>
      </c>
      <c r="T39" s="27">
        <f>IF(_reported!T13="","",T38-_reported!T13)</f>
        <v/>
      </c>
      <c r="U39" s="27">
        <f>IF(_reported!U13="","",U38-_reported!U13)</f>
        <v/>
      </c>
      <c r="V39" s="27">
        <f>IF(_reported!V13="","",V38-_reported!V13)</f>
        <v/>
      </c>
      <c r="W39" s="27">
        <f>IF(_reported!W13="","",W38-_reported!W13)</f>
        <v/>
      </c>
      <c r="X39" s="27">
        <f>IF(_reported!X13="","",X38-_reported!X13)</f>
        <v/>
      </c>
      <c r="Y39" s="27">
        <f>IF(_reported!Y13="","",Y38-_reported!Y13)</f>
        <v/>
      </c>
      <c r="Z39" s="27">
        <f>IF(_reported!Z13="","",Z38-_reported!Z13)</f>
        <v/>
      </c>
      <c r="AA39" s="27">
        <f>IF(_reported!AA13="","",AA38-_reported!AA13)</f>
        <v/>
      </c>
      <c r="AB39" s="27">
        <f>IF(_reported!AB13="","",AB38-_reported!AB13)</f>
        <v/>
      </c>
      <c r="AC39" s="27">
        <f>IF(_reported!AC13="","",AC38-_reported!AC13)</f>
        <v/>
      </c>
      <c r="AN39" s="27">
        <f>IF(_reported!AN13="","",AN38-_reported!AN13)</f>
        <v/>
      </c>
      <c r="AO39" s="27">
        <f>IF(_reported!AO13="","",AO38-_reported!AO13)</f>
        <v/>
      </c>
      <c r="AP39" s="27">
        <f>IF(_reported!AP13="","",AP38-_reported!AP13)</f>
        <v/>
      </c>
      <c r="AQ39" s="27">
        <f>IF(_reported!AQ13="","",AQ38-_reported!AQ13)</f>
        <v/>
      </c>
      <c r="AR39" s="27">
        <f>IF(_reported!AR13="","",AR38-_reported!AR13)</f>
        <v/>
      </c>
    </row>
    <row r="40"/>
    <row r="41">
      <c r="C41" s="8" t="inlineStr">
        <is>
          <t>EPS — Basic</t>
        </is>
      </c>
      <c r="G41" s="12" t="n">
        <v>0.75</v>
      </c>
      <c r="H41" s="12" t="n">
        <v>0.07000000000000001</v>
      </c>
      <c r="I41" s="12" t="n">
        <v>5.36</v>
      </c>
      <c r="J41" s="12" t="n">
        <v>1.39</v>
      </c>
      <c r="K41" s="12" t="n">
        <v>0.84</v>
      </c>
      <c r="L41" s="12" t="n">
        <v>0.35</v>
      </c>
      <c r="M41" s="12" t="n">
        <v>6.35</v>
      </c>
      <c r="N41" s="12" t="n">
        <v>-0.2</v>
      </c>
      <c r="O41" s="12" t="n">
        <v>0.14</v>
      </c>
      <c r="P41" s="12" t="n">
        <v>0.6</v>
      </c>
      <c r="Q41" s="12" t="n">
        <v>7.44</v>
      </c>
      <c r="R41" s="12" t="n">
        <v>0.32</v>
      </c>
      <c r="S41" s="12" t="n">
        <v>0.86</v>
      </c>
      <c r="T41" s="12" t="n">
        <v>1.26</v>
      </c>
      <c r="U41" s="12" t="n">
        <v>8.529999999999999</v>
      </c>
      <c r="V41" s="12" t="n">
        <v>-0.07000000000000001</v>
      </c>
      <c r="W41" s="12" t="n">
        <v>0.7</v>
      </c>
      <c r="X41" s="12" t="n">
        <v>1.68</v>
      </c>
      <c r="Y41" s="12" t="n">
        <v>10.09</v>
      </c>
      <c r="Z41" s="12" t="n">
        <v>1.36</v>
      </c>
      <c r="AA41" s="12" t="n">
        <v>1.6</v>
      </c>
      <c r="AB41" s="12" t="n">
        <v>2.49</v>
      </c>
      <c r="AC41" s="12" t="n">
        <v>11.1</v>
      </c>
      <c r="AD41" s="29">
        <f>IFERROR(AD38/AD43,"")</f>
        <v/>
      </c>
      <c r="AE41" s="29">
        <f>IFERROR(AE38/AE43,"")</f>
        <v/>
      </c>
      <c r="AF41" s="29">
        <f>IFERROR(AF38/AF43,"")</f>
        <v/>
      </c>
      <c r="AG41" s="29">
        <f>IFERROR(AG38/AG43,"")</f>
        <v/>
      </c>
      <c r="AH41" s="29">
        <f>IFERROR(AH38/AH43,"")</f>
        <v/>
      </c>
      <c r="AI41" s="29">
        <f>IFERROR(AI38/AI43,"")</f>
        <v/>
      </c>
      <c r="AJ41" s="29">
        <f>IFERROR(AJ38/AJ43,"")</f>
        <v/>
      </c>
      <c r="AK41" s="29">
        <f>IFERROR(AK38/AK43,"")</f>
        <v/>
      </c>
      <c r="AL41" s="29">
        <f>IFERROR(AL38/AL43,"")</f>
        <v/>
      </c>
      <c r="AN41" s="12" t="n">
        <v>7.65</v>
      </c>
      <c r="AO41" s="12" t="n">
        <v>7.38</v>
      </c>
      <c r="AP41" s="12" t="n">
        <v>8.49</v>
      </c>
      <c r="AQ41" s="12" t="n">
        <v>10.58</v>
      </c>
      <c r="AR41" s="12" t="n">
        <v>13.82</v>
      </c>
      <c r="AS41" s="29">
        <f>IFERROR(AS38/AS43,"")</f>
        <v/>
      </c>
      <c r="AT41" s="29">
        <f>IFERROR(AT38/AT43,"")</f>
        <v/>
      </c>
      <c r="AU41" s="29">
        <f>IFERROR(AU38/AU43,"")</f>
        <v/>
      </c>
      <c r="AV41" s="29">
        <f>IFERROR(AV38/AV43,"")</f>
        <v/>
      </c>
      <c r="AW41" s="29">
        <f>IFERROR(AW38/AW43,"")</f>
        <v/>
      </c>
    </row>
    <row r="42">
      <c r="C42" s="8" t="inlineStr">
        <is>
          <t>EPS — Diluted</t>
        </is>
      </c>
      <c r="G42" s="12" t="n">
        <v>0.75</v>
      </c>
      <c r="H42" s="12" t="n">
        <v>0.07000000000000001</v>
      </c>
      <c r="I42" s="12" t="n">
        <v>5.3</v>
      </c>
      <c r="J42" s="12" t="n">
        <v>1.37</v>
      </c>
      <c r="K42" s="12" t="n">
        <v>0.82</v>
      </c>
      <c r="L42" s="12" t="n">
        <v>0.35</v>
      </c>
      <c r="M42" s="12" t="n">
        <v>6.28</v>
      </c>
      <c r="N42" s="12" t="n">
        <v>-0.2</v>
      </c>
      <c r="O42" s="12" t="n">
        <v>0.14</v>
      </c>
      <c r="P42" s="12" t="n">
        <v>0.6</v>
      </c>
      <c r="Q42" s="12" t="n">
        <v>7.38</v>
      </c>
      <c r="R42" s="12" t="n">
        <v>0.32</v>
      </c>
      <c r="S42" s="12" t="n">
        <v>0.85</v>
      </c>
      <c r="T42" s="12" t="n">
        <v>1.25</v>
      </c>
      <c r="U42" s="12" t="n">
        <v>8.42</v>
      </c>
      <c r="V42" s="12" t="n">
        <v>-0.07000000000000001</v>
      </c>
      <c r="W42" s="12" t="n">
        <v>0.7</v>
      </c>
      <c r="X42" s="12" t="n">
        <v>1.67</v>
      </c>
      <c r="Y42" s="12" t="n">
        <v>10.02</v>
      </c>
      <c r="Z42" s="12" t="n">
        <v>1.35</v>
      </c>
      <c r="AA42" s="12" t="n">
        <v>1.59</v>
      </c>
      <c r="AB42" s="12" t="n">
        <v>2.48</v>
      </c>
      <c r="AC42" s="12" t="n">
        <v>11.09</v>
      </c>
      <c r="AD42" s="29">
        <f>IFERROR(AD38/AD44,"")</f>
        <v/>
      </c>
      <c r="AE42" s="29">
        <f>IFERROR(AE38/AE44,"")</f>
        <v/>
      </c>
      <c r="AF42" s="29">
        <f>IFERROR(AF38/AF44,"")</f>
        <v/>
      </c>
      <c r="AG42" s="29">
        <f>IFERROR(AG38/AG44,"")</f>
        <v/>
      </c>
      <c r="AH42" s="29">
        <f>IFERROR(AH38/AH44,"")</f>
        <v/>
      </c>
      <c r="AI42" s="29">
        <f>IFERROR(AI38/AI44,"")</f>
        <v/>
      </c>
      <c r="AJ42" s="29">
        <f>IFERROR(AJ38/AJ44,"")</f>
        <v/>
      </c>
      <c r="AK42" s="29">
        <f>IFERROR(AK38/AK44,"")</f>
        <v/>
      </c>
      <c r="AL42" s="29">
        <f>IFERROR(AL38/AL44,"")</f>
        <v/>
      </c>
      <c r="AN42" s="12" t="n">
        <v>7.56</v>
      </c>
      <c r="AO42" s="12" t="n">
        <v>7.28</v>
      </c>
      <c r="AP42" s="12" t="n">
        <v>8.42</v>
      </c>
      <c r="AQ42" s="12" t="n">
        <v>10.43</v>
      </c>
      <c r="AR42" s="12" t="n">
        <v>13.67</v>
      </c>
      <c r="AS42" s="29">
        <f>IFERROR(AS38/AS44,"")</f>
        <v/>
      </c>
      <c r="AT42" s="29">
        <f>IFERROR(AT38/AT44,"")</f>
        <v/>
      </c>
      <c r="AU42" s="29">
        <f>IFERROR(AU38/AU44,"")</f>
        <v/>
      </c>
      <c r="AV42" s="29">
        <f>IFERROR(AV38/AV44,"")</f>
        <v/>
      </c>
      <c r="AW42" s="29">
        <f>IFERROR(AW38/AW44,"")</f>
        <v/>
      </c>
    </row>
    <row r="43">
      <c r="C43" s="8" t="inlineStr">
        <is>
          <t>Shares — Basic (M)</t>
        </is>
      </c>
      <c r="G43" s="13" t="n">
        <v>263</v>
      </c>
      <c r="H43" s="13" t="n">
        <v>270</v>
      </c>
      <c r="I43" s="13" t="n">
        <v>273</v>
      </c>
      <c r="J43" s="13" t="n">
        <v>273</v>
      </c>
      <c r="K43" s="13" t="n">
        <v>273</v>
      </c>
      <c r="L43" s="13" t="n">
        <v>283</v>
      </c>
      <c r="M43" s="13" t="n">
        <v>282</v>
      </c>
      <c r="N43" s="13" t="n">
        <v>282</v>
      </c>
      <c r="O43" s="13" t="n">
        <v>281</v>
      </c>
      <c r="P43" s="13" t="n">
        <v>281</v>
      </c>
      <c r="Q43" s="13" t="n">
        <v>281</v>
      </c>
      <c r="R43" s="13" t="n">
        <v>280</v>
      </c>
      <c r="S43" s="13" t="n">
        <v>280</v>
      </c>
      <c r="T43" s="13" t="n">
        <v>280</v>
      </c>
      <c r="U43" s="13" t="n">
        <v>280</v>
      </c>
      <c r="V43" s="13" t="n">
        <v>280</v>
      </c>
      <c r="W43" s="13" t="n">
        <v>280</v>
      </c>
      <c r="X43" s="13" t="n">
        <v>280</v>
      </c>
      <c r="Y43" s="13" t="n">
        <v>280</v>
      </c>
      <c r="Z43" s="13" t="n">
        <v>279</v>
      </c>
      <c r="AA43" s="13" t="n">
        <v>279</v>
      </c>
      <c r="AB43" s="13" t="n">
        <v>278</v>
      </c>
      <c r="AC43" s="13" t="n">
        <v>276</v>
      </c>
      <c r="AD43" s="25">
        <f>AC43*(1+AD65)</f>
        <v/>
      </c>
      <c r="AE43" s="25">
        <f>AD43*(1+AE65)</f>
        <v/>
      </c>
      <c r="AF43" s="25">
        <f>AE43*(1+AF65)</f>
        <v/>
      </c>
      <c r="AG43" s="25">
        <f>AF43*(1+AG65)</f>
        <v/>
      </c>
      <c r="AH43" s="25">
        <f>AG43*(1+AH65)</f>
        <v/>
      </c>
      <c r="AI43" s="25">
        <f>AH43*(1+AI65)</f>
        <v/>
      </c>
      <c r="AJ43" s="25">
        <f>AI43*(1+AJ65)</f>
        <v/>
      </c>
      <c r="AK43" s="25">
        <f>AJ43*(1+AK65)</f>
        <v/>
      </c>
      <c r="AL43" s="25">
        <f>AK43*(1+AL65)</f>
        <v/>
      </c>
      <c r="AN43" s="13" t="n">
        <v>270</v>
      </c>
      <c r="AO43" s="13" t="n">
        <v>280</v>
      </c>
      <c r="AP43" s="13" t="n">
        <v>281</v>
      </c>
      <c r="AQ43" s="13" t="n">
        <v>280</v>
      </c>
      <c r="AR43" s="13" t="n">
        <v>280</v>
      </c>
      <c r="AS43" s="25">
        <f>AVERAGE(AA43,AB43,AC43,AD43)</f>
        <v/>
      </c>
      <c r="AT43" s="25">
        <f>AVERAGE(AE43,AF43,AG43,AH43)</f>
        <v/>
      </c>
      <c r="AU43" s="25">
        <f>AVERAGE(AI43,AJ43,AK43,AL43)</f>
        <v/>
      </c>
      <c r="AV43" s="25">
        <f>AU43*(1+AV65)</f>
        <v/>
      </c>
      <c r="AW43" s="25">
        <f>AV43*(1+AW65)</f>
        <v/>
      </c>
    </row>
    <row r="44">
      <c r="C44" s="8" t="inlineStr">
        <is>
          <t>Shares — Diluted (M)</t>
        </is>
      </c>
      <c r="G44" s="13" t="n">
        <v>265</v>
      </c>
      <c r="H44" s="13" t="n">
        <v>273</v>
      </c>
      <c r="I44" s="13" t="n">
        <v>276</v>
      </c>
      <c r="J44" s="13" t="n">
        <v>277</v>
      </c>
      <c r="K44" s="13" t="n">
        <v>277</v>
      </c>
      <c r="L44" s="13" t="n">
        <v>287</v>
      </c>
      <c r="M44" s="13" t="n">
        <v>286</v>
      </c>
      <c r="N44" s="13" t="n">
        <v>282</v>
      </c>
      <c r="O44" s="13" t="n">
        <v>284</v>
      </c>
      <c r="P44" s="13" t="n">
        <v>282</v>
      </c>
      <c r="Q44" s="13" t="n">
        <v>283</v>
      </c>
      <c r="R44" s="13" t="n">
        <v>283</v>
      </c>
      <c r="S44" s="13" t="n">
        <v>283</v>
      </c>
      <c r="T44" s="13" t="n">
        <v>284</v>
      </c>
      <c r="U44" s="13" t="n">
        <v>284</v>
      </c>
      <c r="V44" s="13" t="n">
        <v>280</v>
      </c>
      <c r="W44" s="13" t="n">
        <v>283</v>
      </c>
      <c r="X44" s="13" t="n">
        <v>283</v>
      </c>
      <c r="Y44" s="13" t="n">
        <v>282</v>
      </c>
      <c r="Z44" s="13" t="n">
        <v>282</v>
      </c>
      <c r="AA44" s="13" t="n">
        <v>281</v>
      </c>
      <c r="AB44" s="13" t="n">
        <v>280</v>
      </c>
      <c r="AC44" s="13" t="n">
        <v>276</v>
      </c>
      <c r="AD44" s="25">
        <f>AC44*(1+AD65)</f>
        <v/>
      </c>
      <c r="AE44" s="25">
        <f>AD44*(1+AE65)</f>
        <v/>
      </c>
      <c r="AF44" s="25">
        <f>AE44*(1+AF65)</f>
        <v/>
      </c>
      <c r="AG44" s="25">
        <f>AF44*(1+AG65)</f>
        <v/>
      </c>
      <c r="AH44" s="25">
        <f>AG44*(1+AH65)</f>
        <v/>
      </c>
      <c r="AI44" s="25">
        <f>AH44*(1+AI65)</f>
        <v/>
      </c>
      <c r="AJ44" s="25">
        <f>AI44*(1+AJ65)</f>
        <v/>
      </c>
      <c r="AK44" s="25">
        <f>AJ44*(1+AK65)</f>
        <v/>
      </c>
      <c r="AL44" s="25">
        <f>AK44*(1+AL65)</f>
        <v/>
      </c>
      <c r="AN44" s="13" t="n">
        <v>273</v>
      </c>
      <c r="AO44" s="13" t="n">
        <v>284</v>
      </c>
      <c r="AP44" s="13" t="n">
        <v>283</v>
      </c>
      <c r="AQ44" s="13" t="n">
        <v>284</v>
      </c>
      <c r="AR44" s="13" t="n">
        <v>283</v>
      </c>
      <c r="AS44" s="25">
        <f>AVERAGE(AA44,AB44,AC44,AD44)</f>
        <v/>
      </c>
      <c r="AT44" s="25">
        <f>AVERAGE(AE44,AF44,AG44,AH44)</f>
        <v/>
      </c>
      <c r="AU44" s="25">
        <f>AVERAGE(AI44,AJ44,AK44,AL44)</f>
        <v/>
      </c>
      <c r="AV44" s="25">
        <f>AU44*(1+AV65)</f>
        <v/>
      </c>
      <c r="AW44" s="25">
        <f>AV44*(1+AW65)</f>
        <v/>
      </c>
    </row>
    <row r="45"/>
    <row r="46"/>
    <row r="47">
      <c r="B47" s="7" t="inlineStr">
        <is>
          <t>Ratios &amp; Assumptions</t>
        </is>
      </c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Q47" s="7" t="n"/>
      <c r="R47" s="7" t="n"/>
      <c r="S47" s="7" t="n"/>
      <c r="T47" s="7" t="n"/>
      <c r="U47" s="7" t="n"/>
      <c r="V47" s="7" t="n"/>
      <c r="W47" s="7" t="n"/>
      <c r="X47" s="7" t="n"/>
      <c r="Y47" s="7" t="n"/>
      <c r="Z47" s="7" t="n"/>
      <c r="AA47" s="7" t="n"/>
      <c r="AB47" s="7" t="n"/>
      <c r="AC47" s="7" t="n"/>
      <c r="AD47" s="7" t="n"/>
      <c r="AE47" s="7" t="n"/>
      <c r="AF47" s="7" t="n"/>
      <c r="AG47" s="7" t="n"/>
      <c r="AH47" s="7" t="n"/>
      <c r="AI47" s="7" t="n"/>
      <c r="AJ47" s="7" t="n"/>
      <c r="AK47" s="7" t="n"/>
      <c r="AL47" s="7" t="n"/>
      <c r="AN47" s="7" t="n"/>
      <c r="AO47" s="7" t="n"/>
      <c r="AP47" s="7" t="n"/>
      <c r="AQ47" s="7" t="n"/>
      <c r="AR47" s="7" t="n"/>
      <c r="AS47" s="7" t="n"/>
      <c r="AT47" s="7" t="n"/>
      <c r="AU47" s="7" t="n"/>
      <c r="AV47" s="7" t="n"/>
      <c r="AW47" s="7" t="n"/>
    </row>
    <row r="48"/>
    <row r="49">
      <c r="D49" s="8" t="inlineStr">
        <is>
          <t>Service Revenue (as % of Total Revenue)</t>
        </is>
      </c>
      <c r="G49" s="14">
        <f>IFERROR(G10/G12,"")</f>
        <v/>
      </c>
      <c r="H49" s="14">
        <f>IFERROR(H10/H12,"")</f>
        <v/>
      </c>
      <c r="I49" s="14">
        <f>IFERROR(I10/I12,"")</f>
        <v/>
      </c>
      <c r="J49" s="14">
        <f>IFERROR(J10/J12,"")</f>
        <v/>
      </c>
      <c r="K49" s="14">
        <f>IFERROR(K10/K12,"")</f>
        <v/>
      </c>
      <c r="L49" s="14">
        <f>IFERROR(L10/L12,"")</f>
        <v/>
      </c>
      <c r="M49" s="14">
        <f>IFERROR(M10/M12,"")</f>
        <v/>
      </c>
      <c r="N49" s="14">
        <f>IFERROR(N10/N12,"")</f>
        <v/>
      </c>
      <c r="O49" s="14">
        <f>IFERROR(O10/O12,"")</f>
        <v/>
      </c>
      <c r="P49" s="14">
        <f>IFERROR(P10/P12,"")</f>
        <v/>
      </c>
      <c r="Q49" s="14">
        <f>IFERROR(Q10/Q12,"")</f>
        <v/>
      </c>
      <c r="R49" s="14">
        <f>IFERROR(R10/R12,"")</f>
        <v/>
      </c>
      <c r="S49" s="14">
        <f>IFERROR(S10/S12,"")</f>
        <v/>
      </c>
      <c r="T49" s="14">
        <f>IFERROR(T10/T12,"")</f>
        <v/>
      </c>
      <c r="U49" s="14">
        <f>IFERROR(U10/U12,"")</f>
        <v/>
      </c>
      <c r="V49" s="14">
        <f>IFERROR(V10/V12,"")</f>
        <v/>
      </c>
      <c r="W49" s="14">
        <f>IFERROR(W10/W12,"")</f>
        <v/>
      </c>
      <c r="X49" s="14">
        <f>IFERROR(X10/X12,"")</f>
        <v/>
      </c>
      <c r="Y49" s="14">
        <f>IFERROR(Y10/Y12,"")</f>
        <v/>
      </c>
      <c r="Z49" s="14">
        <f>IFERROR(Z10/Z12,"")</f>
        <v/>
      </c>
      <c r="AA49" s="14">
        <f>IFERROR(AA10/AA12,"")</f>
        <v/>
      </c>
      <c r="AB49" s="14">
        <f>IFERROR(AB10/AB12,"")</f>
        <v/>
      </c>
      <c r="AC49" s="14">
        <f>IFERROR(AC10/AC12,"")</f>
        <v/>
      </c>
      <c r="AD49" s="30">
        <f>IFERROR(AD10/AD12,"")</f>
        <v/>
      </c>
      <c r="AE49" s="30">
        <f>IFERROR(AE10/AE12,"")</f>
        <v/>
      </c>
      <c r="AF49" s="30">
        <f>IFERROR(AF10/AF12,"")</f>
        <v/>
      </c>
      <c r="AG49" s="30">
        <f>IFERROR(AG10/AG12,"")</f>
        <v/>
      </c>
      <c r="AH49" s="30">
        <f>IFERROR(AH10/AH12,"")</f>
        <v/>
      </c>
      <c r="AI49" s="30">
        <f>IFERROR(AI10/AI12,"")</f>
        <v/>
      </c>
      <c r="AJ49" s="30">
        <f>IFERROR(AJ10/AJ12,"")</f>
        <v/>
      </c>
      <c r="AK49" s="30">
        <f>IFERROR(AK10/AK12,"")</f>
        <v/>
      </c>
      <c r="AL49" s="30">
        <f>IFERROR(AL10/AL12,"")</f>
        <v/>
      </c>
      <c r="AN49" s="14">
        <f>IFERROR(AN10/AN12,"")</f>
        <v/>
      </c>
      <c r="AO49" s="14">
        <f>IFERROR(AO10/AO12,"")</f>
        <v/>
      </c>
      <c r="AP49" s="14">
        <f>IFERROR(AP10/AP12,"")</f>
        <v/>
      </c>
      <c r="AQ49" s="14">
        <f>IFERROR(AQ10/AQ12,"")</f>
        <v/>
      </c>
      <c r="AR49" s="14">
        <f>IFERROR(AR10/AR12,"")</f>
        <v/>
      </c>
      <c r="AS49" s="30">
        <f>IFERROR(AS10/AS12,"")</f>
        <v/>
      </c>
      <c r="AT49" s="30">
        <f>IFERROR(AT10/AT12,"")</f>
        <v/>
      </c>
      <c r="AU49" s="30">
        <f>IFERROR(AU10/AU12,"")</f>
        <v/>
      </c>
      <c r="AV49" s="30">
        <f>IFERROR(AV10/AV12,"")</f>
        <v/>
      </c>
      <c r="AW49" s="30">
        <f>IFERROR(AW10/AW12,"")</f>
        <v/>
      </c>
    </row>
    <row r="50">
      <c r="D50" s="8" t="inlineStr">
        <is>
          <t>Product and Other (as % of Total Revenue)</t>
        </is>
      </c>
      <c r="G50" s="14">
        <f>IFERROR(G11/G12,"")</f>
        <v/>
      </c>
      <c r="H50" s="14">
        <f>IFERROR(H11/H12,"")</f>
        <v/>
      </c>
      <c r="I50" s="14">
        <f>IFERROR(I11/I12,"")</f>
        <v/>
      </c>
      <c r="J50" s="14">
        <f>IFERROR(J11/J12,"")</f>
        <v/>
      </c>
      <c r="K50" s="14">
        <f>IFERROR(K11/K12,"")</f>
        <v/>
      </c>
      <c r="L50" s="14">
        <f>IFERROR(L11/L12,"")</f>
        <v/>
      </c>
      <c r="M50" s="14">
        <f>IFERROR(M11/M12,"")</f>
        <v/>
      </c>
      <c r="N50" s="14">
        <f>IFERROR(N11/N12,"")</f>
        <v/>
      </c>
      <c r="O50" s="14">
        <f>IFERROR(O11/O12,"")</f>
        <v/>
      </c>
      <c r="P50" s="14">
        <f>IFERROR(P11/P12,"")</f>
        <v/>
      </c>
      <c r="Q50" s="14">
        <f>IFERROR(Q11/Q12,"")</f>
        <v/>
      </c>
      <c r="R50" s="14">
        <f>IFERROR(R11/R12,"")</f>
        <v/>
      </c>
      <c r="S50" s="14">
        <f>IFERROR(S11/S12,"")</f>
        <v/>
      </c>
      <c r="T50" s="14">
        <f>IFERROR(T11/T12,"")</f>
        <v/>
      </c>
      <c r="U50" s="14">
        <f>IFERROR(U11/U12,"")</f>
        <v/>
      </c>
      <c r="V50" s="14">
        <f>IFERROR(V11/V12,"")</f>
        <v/>
      </c>
      <c r="W50" s="14">
        <f>IFERROR(W11/W12,"")</f>
        <v/>
      </c>
      <c r="X50" s="14">
        <f>IFERROR(X11/X12,"")</f>
        <v/>
      </c>
      <c r="Y50" s="14">
        <f>IFERROR(Y11/Y12,"")</f>
        <v/>
      </c>
      <c r="Z50" s="14">
        <f>IFERROR(Z11/Z12,"")</f>
        <v/>
      </c>
      <c r="AA50" s="14">
        <f>IFERROR(AA11/AA12,"")</f>
        <v/>
      </c>
      <c r="AB50" s="14">
        <f>IFERROR(AB11/AB12,"")</f>
        <v/>
      </c>
      <c r="AC50" s="14">
        <f>IFERROR(AC11/AC12,"")</f>
        <v/>
      </c>
      <c r="AD50" s="30">
        <f>IFERROR(AD11/AD12,"")</f>
        <v/>
      </c>
      <c r="AE50" s="30">
        <f>IFERROR(AE11/AE12,"")</f>
        <v/>
      </c>
      <c r="AF50" s="30">
        <f>IFERROR(AF11/AF12,"")</f>
        <v/>
      </c>
      <c r="AG50" s="30">
        <f>IFERROR(AG11/AG12,"")</f>
        <v/>
      </c>
      <c r="AH50" s="30">
        <f>IFERROR(AH11/AH12,"")</f>
        <v/>
      </c>
      <c r="AI50" s="30">
        <f>IFERROR(AI11/AI12,"")</f>
        <v/>
      </c>
      <c r="AJ50" s="30">
        <f>IFERROR(AJ11/AJ12,"")</f>
        <v/>
      </c>
      <c r="AK50" s="30">
        <f>IFERROR(AK11/AK12,"")</f>
        <v/>
      </c>
      <c r="AL50" s="30">
        <f>IFERROR(AL11/AL12,"")</f>
        <v/>
      </c>
      <c r="AN50" s="14">
        <f>IFERROR(AN11/AN12,"")</f>
        <v/>
      </c>
      <c r="AO50" s="14">
        <f>IFERROR(AO11/AO12,"")</f>
        <v/>
      </c>
      <c r="AP50" s="14">
        <f>IFERROR(AP11/AP12,"")</f>
        <v/>
      </c>
      <c r="AQ50" s="14">
        <f>IFERROR(AQ11/AQ12,"")</f>
        <v/>
      </c>
      <c r="AR50" s="14">
        <f>IFERROR(AR11/AR12,"")</f>
        <v/>
      </c>
      <c r="AS50" s="30">
        <f>IFERROR(AS11/AS12,"")</f>
        <v/>
      </c>
      <c r="AT50" s="30">
        <f>IFERROR(AT11/AT12,"")</f>
        <v/>
      </c>
      <c r="AU50" s="30">
        <f>IFERROR(AU11/AU12,"")</f>
        <v/>
      </c>
      <c r="AV50" s="30">
        <f>IFERROR(AV11/AV12,"")</f>
        <v/>
      </c>
      <c r="AW50" s="30">
        <f>IFERROR(AW11/AW12,"")</f>
        <v/>
      </c>
    </row>
    <row r="51">
      <c r="D51" s="8" t="inlineStr">
        <is>
          <t>YoY Service Revenue Growth</t>
        </is>
      </c>
      <c r="K51" s="14">
        <f>IFERROR(K10/G10-1,"")</f>
        <v/>
      </c>
      <c r="L51" s="14">
        <f>IFERROR(L10/H10-1,"")</f>
        <v/>
      </c>
      <c r="M51" s="14">
        <f>IFERROR(M10/I10-1,"")</f>
        <v/>
      </c>
      <c r="N51" s="14">
        <f>IFERROR(N10/J10-1,"")</f>
        <v/>
      </c>
      <c r="O51" s="14">
        <f>IFERROR(O10/K10-1,"")</f>
        <v/>
      </c>
      <c r="P51" s="14">
        <f>IFERROR(P10/L10-1,"")</f>
        <v/>
      </c>
      <c r="Q51" s="14">
        <f>IFERROR(Q10/M10-1,"")</f>
        <v/>
      </c>
      <c r="R51" s="14">
        <f>IFERROR(R10/N10-1,"")</f>
        <v/>
      </c>
      <c r="S51" s="14">
        <f>IFERROR(S10/O10-1,"")</f>
        <v/>
      </c>
      <c r="T51" s="14">
        <f>IFERROR(T10/P10-1,"")</f>
        <v/>
      </c>
      <c r="U51" s="14">
        <f>IFERROR(U10/Q10-1,"")</f>
        <v/>
      </c>
      <c r="V51" s="14">
        <f>IFERROR(V10/R10-1,"")</f>
        <v/>
      </c>
      <c r="W51" s="14">
        <f>IFERROR(W10/S10-1,"")</f>
        <v/>
      </c>
      <c r="X51" s="14">
        <f>IFERROR(X10/T10-1,"")</f>
        <v/>
      </c>
      <c r="Y51" s="14">
        <f>IFERROR(Y10/U10-1,"")</f>
        <v/>
      </c>
      <c r="Z51" s="14">
        <f>IFERROR(Z10/V10-1,"")</f>
        <v/>
      </c>
      <c r="AA51" s="14">
        <f>IFERROR(AA10/W10-1,"")</f>
        <v/>
      </c>
      <c r="AB51" s="14">
        <f>IFERROR(AB10/X10-1,"")</f>
        <v/>
      </c>
      <c r="AC51" s="14">
        <f>IFERROR(AC10/Y10-1,"")</f>
        <v/>
      </c>
      <c r="AD51" s="30">
        <f>IFERROR(AD10/Z10-1,"")</f>
        <v/>
      </c>
      <c r="AE51" s="30">
        <f>IFERROR(AE10/AA10-1,"")</f>
        <v/>
      </c>
      <c r="AF51" s="30">
        <f>IFERROR(AF10/AB10-1,"")</f>
        <v/>
      </c>
      <c r="AG51" s="30">
        <f>IFERROR(AG10/AC10-1,"")</f>
        <v/>
      </c>
      <c r="AH51" s="30">
        <f>IFERROR(AH10/AD10-1,"")</f>
        <v/>
      </c>
      <c r="AI51" s="30">
        <f>IFERROR(AI10/AE10-1,"")</f>
        <v/>
      </c>
      <c r="AJ51" s="30">
        <f>IFERROR(AJ10/AF10-1,"")</f>
        <v/>
      </c>
      <c r="AK51" s="30">
        <f>IFERROR(AK10/AG10-1,"")</f>
        <v/>
      </c>
      <c r="AL51" s="30">
        <f>IFERROR(AL10/AH10-1,"")</f>
        <v/>
      </c>
      <c r="AO51" s="14">
        <f>IFERROR(AO10/AN10-1,"")</f>
        <v/>
      </c>
      <c r="AP51" s="14">
        <f>IFERROR(AP10/AO10-1,"")</f>
        <v/>
      </c>
      <c r="AQ51" s="14">
        <f>IFERROR(AQ10/AP10-1,"")</f>
        <v/>
      </c>
      <c r="AR51" s="14">
        <f>IFERROR(AR10/AQ10-1,"")</f>
        <v/>
      </c>
      <c r="AS51" s="30">
        <f>IFERROR(AS10/AR10-1,"")</f>
        <v/>
      </c>
      <c r="AT51" s="30">
        <f>IFERROR(AT10/AS10-1,"")</f>
        <v/>
      </c>
      <c r="AU51" s="30">
        <f>IFERROR(AU10/AT10-1,"")</f>
        <v/>
      </c>
      <c r="AV51" s="30">
        <f>IFERROR(AV10/AU10-1,"")</f>
        <v/>
      </c>
      <c r="AW51" s="30">
        <f>IFERROR(AW10/AV10-1,"")</f>
        <v/>
      </c>
    </row>
    <row r="52">
      <c r="D52" s="8" t="inlineStr">
        <is>
          <t>YoY Product and Other Revenue Growth</t>
        </is>
      </c>
      <c r="K52" s="14">
        <f>IFERROR(K11/G11-1,"")</f>
        <v/>
      </c>
      <c r="L52" s="14">
        <f>IFERROR(L11/H11-1,"")</f>
        <v/>
      </c>
      <c r="M52" s="14">
        <f>IFERROR(M11/I11-1,"")</f>
        <v/>
      </c>
      <c r="N52" s="14">
        <f>IFERROR(N11/J11-1,"")</f>
        <v/>
      </c>
      <c r="O52" s="14">
        <f>IFERROR(O11/K11-1,"")</f>
        <v/>
      </c>
      <c r="P52" s="14">
        <f>IFERROR(P11/L11-1,"")</f>
        <v/>
      </c>
      <c r="Q52" s="14">
        <f>IFERROR(Q11/M11-1,"")</f>
        <v/>
      </c>
      <c r="R52" s="14">
        <f>IFERROR(R11/N11-1,"")</f>
        <v/>
      </c>
      <c r="S52" s="14">
        <f>IFERROR(S11/O11-1,"")</f>
        <v/>
      </c>
      <c r="T52" s="14">
        <f>IFERROR(T11/P11-1,"")</f>
        <v/>
      </c>
      <c r="U52" s="14">
        <f>IFERROR(U11/Q11-1,"")</f>
        <v/>
      </c>
      <c r="V52" s="14">
        <f>IFERROR(V11/R11-1,"")</f>
        <v/>
      </c>
      <c r="W52" s="14">
        <f>IFERROR(W11/S11-1,"")</f>
        <v/>
      </c>
      <c r="X52" s="14">
        <f>IFERROR(X11/T11-1,"")</f>
        <v/>
      </c>
      <c r="Y52" s="14">
        <f>IFERROR(Y11/U11-1,"")</f>
        <v/>
      </c>
      <c r="Z52" s="14">
        <f>IFERROR(Z11/V11-1,"")</f>
        <v/>
      </c>
      <c r="AA52" s="14">
        <f>IFERROR(AA11/W11-1,"")</f>
        <v/>
      </c>
      <c r="AB52" s="14">
        <f>IFERROR(AB11/X11-1,"")</f>
        <v/>
      </c>
      <c r="AC52" s="14">
        <f>IFERROR(AC11/Y11-1,"")</f>
        <v/>
      </c>
      <c r="AD52" s="30">
        <f>IFERROR(AD11/Z11-1,"")</f>
        <v/>
      </c>
      <c r="AE52" s="30">
        <f>IFERROR(AE11/AA11-1,"")</f>
        <v/>
      </c>
      <c r="AF52" s="30">
        <f>IFERROR(AF11/AB11-1,"")</f>
        <v/>
      </c>
      <c r="AG52" s="30">
        <f>IFERROR(AG11/AC11-1,"")</f>
        <v/>
      </c>
      <c r="AH52" s="30">
        <f>IFERROR(AH11/AD11-1,"")</f>
        <v/>
      </c>
      <c r="AI52" s="30">
        <f>IFERROR(AI11/AE11-1,"")</f>
        <v/>
      </c>
      <c r="AJ52" s="30">
        <f>IFERROR(AJ11/AF11-1,"")</f>
        <v/>
      </c>
      <c r="AK52" s="30">
        <f>IFERROR(AK11/AG11-1,"")</f>
        <v/>
      </c>
      <c r="AL52" s="30">
        <f>IFERROR(AL11/AH11-1,"")</f>
        <v/>
      </c>
      <c r="AO52" s="14">
        <f>IFERROR(AO11/AN11-1,"")</f>
        <v/>
      </c>
      <c r="AP52" s="14">
        <f>IFERROR(AP11/AO11-1,"")</f>
        <v/>
      </c>
      <c r="AQ52" s="14">
        <f>IFERROR(AQ11/AP11-1,"")</f>
        <v/>
      </c>
      <c r="AR52" s="14">
        <f>IFERROR(AR11/AQ11-1,"")</f>
        <v/>
      </c>
      <c r="AS52" s="30">
        <f>IFERROR(AS11/AR11-1,"")</f>
        <v/>
      </c>
      <c r="AT52" s="30">
        <f>IFERROR(AT11/AS11-1,"")</f>
        <v/>
      </c>
      <c r="AU52" s="30">
        <f>IFERROR(AU11/AT11-1,"")</f>
        <v/>
      </c>
      <c r="AV52" s="30">
        <f>IFERROR(AV11/AU11-1,"")</f>
        <v/>
      </c>
      <c r="AW52" s="30">
        <f>IFERROR(AW11/AV11-1,"")</f>
        <v/>
      </c>
    </row>
    <row r="53">
      <c r="D53" s="8" t="inlineStr">
        <is>
          <t>YoY Total Revenue Growth</t>
        </is>
      </c>
      <c r="K53" s="14">
        <f>IFERROR(K12/G12-1,"")</f>
        <v/>
      </c>
      <c r="L53" s="14">
        <f>IFERROR(L12/H12-1,"")</f>
        <v/>
      </c>
      <c r="M53" s="14">
        <f>IFERROR(M12/I12-1,"")</f>
        <v/>
      </c>
      <c r="N53" s="14">
        <f>IFERROR(N12/J12-1,"")</f>
        <v/>
      </c>
      <c r="O53" s="14">
        <f>IFERROR(O12/K12-1,"")</f>
        <v/>
      </c>
      <c r="P53" s="14">
        <f>IFERROR(P12/L12-1,"")</f>
        <v/>
      </c>
      <c r="Q53" s="14">
        <f>IFERROR(Q12/M12-1,"")</f>
        <v/>
      </c>
      <c r="R53" s="14">
        <f>IFERROR(R12/N12-1,"")</f>
        <v/>
      </c>
      <c r="S53" s="14">
        <f>IFERROR(S12/O12-1,"")</f>
        <v/>
      </c>
      <c r="T53" s="14">
        <f>IFERROR(T12/P12-1,"")</f>
        <v/>
      </c>
      <c r="U53" s="14">
        <f>IFERROR(U12/Q12-1,"")</f>
        <v/>
      </c>
      <c r="V53" s="14">
        <f>IFERROR(V12/R12-1,"")</f>
        <v/>
      </c>
      <c r="W53" s="14">
        <f>IFERROR(W12/S12-1,"")</f>
        <v/>
      </c>
      <c r="X53" s="14">
        <f>IFERROR(X12/T12-1,"")</f>
        <v/>
      </c>
      <c r="Y53" s="14">
        <f>IFERROR(Y12/U12-1,"")</f>
        <v/>
      </c>
      <c r="Z53" s="14">
        <f>IFERROR(Z12/V12-1,"")</f>
        <v/>
      </c>
      <c r="AA53" s="14">
        <f>IFERROR(AA12/W12-1,"")</f>
        <v/>
      </c>
      <c r="AB53" s="14">
        <f>IFERROR(AB12/X12-1,"")</f>
        <v/>
      </c>
      <c r="AC53" s="14">
        <f>IFERROR(AC12/Y12-1,"")</f>
        <v/>
      </c>
      <c r="AD53" s="30">
        <f>IFERROR(AD12/Z12-1,"")</f>
        <v/>
      </c>
      <c r="AE53" s="30">
        <f>IFERROR(AE12/AA12-1,"")</f>
        <v/>
      </c>
      <c r="AF53" s="30">
        <f>IFERROR(AF12/AB12-1,"")</f>
        <v/>
      </c>
      <c r="AG53" s="30">
        <f>IFERROR(AG12/AC12-1,"")</f>
        <v/>
      </c>
      <c r="AH53" s="30">
        <f>IFERROR(AH12/AD12-1,"")</f>
        <v/>
      </c>
      <c r="AI53" s="30">
        <f>IFERROR(AI12/AE12-1,"")</f>
        <v/>
      </c>
      <c r="AJ53" s="30">
        <f>IFERROR(AJ12/AF12-1,"")</f>
        <v/>
      </c>
      <c r="AK53" s="30">
        <f>IFERROR(AK12/AG12-1,"")</f>
        <v/>
      </c>
      <c r="AL53" s="30">
        <f>IFERROR(AL12/AH12-1,"")</f>
        <v/>
      </c>
      <c r="AO53" s="14">
        <f>IFERROR(AO12/AN12-1,"")</f>
        <v/>
      </c>
      <c r="AP53" s="14">
        <f>IFERROR(AP12/AO12-1,"")</f>
        <v/>
      </c>
      <c r="AQ53" s="14">
        <f>IFERROR(AQ12/AP12-1,"")</f>
        <v/>
      </c>
      <c r="AR53" s="14">
        <f>IFERROR(AR12/AQ12-1,"")</f>
        <v/>
      </c>
      <c r="AS53" s="30">
        <f>IFERROR(AS12/AR12-1,"")</f>
        <v/>
      </c>
      <c r="AT53" s="30">
        <f>IFERROR(AT12/AS12-1,"")</f>
        <v/>
      </c>
      <c r="AU53" s="30">
        <f>IFERROR(AU12/AT12-1,"")</f>
        <v/>
      </c>
      <c r="AV53" s="30">
        <f>IFERROR(AV12/AU12-1,"")</f>
        <v/>
      </c>
      <c r="AW53" s="30">
        <f>IFERROR(AW12/AV12-1,"")</f>
        <v/>
      </c>
    </row>
    <row r="54">
      <c r="D54" s="8" t="inlineStr">
        <is>
          <t>Service Gross Margin (direct cost only)</t>
        </is>
      </c>
      <c r="G54" s="14">
        <f>IFERROR((G10+G15)/G10,"")</f>
        <v/>
      </c>
      <c r="H54" s="14">
        <f>IFERROR((H10+H15)/H10,"")</f>
        <v/>
      </c>
      <c r="I54" s="14">
        <f>IFERROR((I10+I15)/I10,"")</f>
        <v/>
      </c>
      <c r="J54" s="14">
        <f>IFERROR((J10+J15)/J10,"")</f>
        <v/>
      </c>
      <c r="K54" s="14">
        <f>IFERROR((K10+K15)/K10,"")</f>
        <v/>
      </c>
      <c r="L54" s="14">
        <f>IFERROR((L10+L15)/L10,"")</f>
        <v/>
      </c>
      <c r="M54" s="14">
        <f>IFERROR((M10+M15)/M10,"")</f>
        <v/>
      </c>
      <c r="N54" s="14">
        <f>IFERROR((N10+N15)/N10,"")</f>
        <v/>
      </c>
      <c r="O54" s="14">
        <f>IFERROR((O10+O15)/O10,"")</f>
        <v/>
      </c>
      <c r="P54" s="14">
        <f>IFERROR((P10+P15)/P10,"")</f>
        <v/>
      </c>
      <c r="Q54" s="14">
        <f>IFERROR((Q10+Q15)/Q10,"")</f>
        <v/>
      </c>
      <c r="R54" s="14">
        <f>IFERROR((R10+R15)/R10,"")</f>
        <v/>
      </c>
      <c r="S54" s="14">
        <f>IFERROR((S10+S15)/S10,"")</f>
        <v/>
      </c>
      <c r="T54" s="14">
        <f>IFERROR((T10+T15)/T10,"")</f>
        <v/>
      </c>
      <c r="U54" s="14">
        <f>IFERROR((U10+U15)/U10,"")</f>
        <v/>
      </c>
      <c r="V54" s="14">
        <f>IFERROR((V10+V15)/V10,"")</f>
        <v/>
      </c>
      <c r="W54" s="14">
        <f>IFERROR((W10+W15)/W10,"")</f>
        <v/>
      </c>
      <c r="X54" s="14">
        <f>IFERROR((X10+X15)/X10,"")</f>
        <v/>
      </c>
      <c r="Y54" s="14">
        <f>IFERROR((Y10+Y15)/Y10,"")</f>
        <v/>
      </c>
      <c r="Z54" s="14">
        <f>IFERROR((Z10+Z15)/Z10,"")</f>
        <v/>
      </c>
      <c r="AA54" s="14">
        <f>IFERROR((AA10+AA15)/AA10,"")</f>
        <v/>
      </c>
      <c r="AB54" s="14">
        <f>IFERROR((AB10+AB15)/AB10,"")</f>
        <v/>
      </c>
      <c r="AC54" s="14">
        <f>IFERROR((AC10+AC15)/AC10,"")</f>
        <v/>
      </c>
      <c r="AD54" s="31" t="n">
        <v>0.745</v>
      </c>
      <c r="AE54" s="31" t="n">
        <v>0.765</v>
      </c>
      <c r="AF54" s="31" t="n">
        <v>0.745</v>
      </c>
      <c r="AG54" s="31" t="n">
        <v>0.83</v>
      </c>
      <c r="AH54" s="31" t="n">
        <v>0.748</v>
      </c>
      <c r="AI54" s="31" t="n">
        <v>0.768</v>
      </c>
      <c r="AJ54" s="31" t="n">
        <v>0.748</v>
      </c>
      <c r="AK54" s="31" t="n">
        <v>0.832</v>
      </c>
      <c r="AL54" s="31" t="n">
        <v>0.751</v>
      </c>
      <c r="AN54" s="14">
        <f>IFERROR((AN10+AN15)/AN10,"")</f>
        <v/>
      </c>
      <c r="AO54" s="14">
        <f>IFERROR((AO10+AO15)/AO10,"")</f>
        <v/>
      </c>
      <c r="AP54" s="14">
        <f>IFERROR((AP10+AP15)/AP10,"")</f>
        <v/>
      </c>
      <c r="AQ54" s="14">
        <f>IFERROR((AQ10+AQ15)/AQ10,"")</f>
        <v/>
      </c>
      <c r="AR54" s="14">
        <f>IFERROR((AR10+AR15)/AR10,"")</f>
        <v/>
      </c>
      <c r="AS54" s="30">
        <f>IFERROR((AS10+AS15)/AS10,"")</f>
        <v/>
      </c>
      <c r="AT54" s="30">
        <f>IFERROR((AT10+AT15)/AT10,"")</f>
        <v/>
      </c>
      <c r="AU54" s="30">
        <f>IFERROR((AU10+AU15)/AU10,"")</f>
        <v/>
      </c>
      <c r="AV54" s="31" t="n">
        <v>0.79</v>
      </c>
      <c r="AW54" s="31" t="n">
        <v>0.792</v>
      </c>
    </row>
    <row r="55">
      <c r="D55" s="8" t="inlineStr">
        <is>
          <t>Product and Other Gross Margin (direct cost only)</t>
        </is>
      </c>
      <c r="G55" s="14">
        <f>IFERROR((G11+G16)/G11,"")</f>
        <v/>
      </c>
      <c r="H55" s="14">
        <f>IFERROR((H11+H16)/H11,"")</f>
        <v/>
      </c>
      <c r="I55" s="14">
        <f>IFERROR((I11+I16)/I11,"")</f>
        <v/>
      </c>
      <c r="J55" s="14">
        <f>IFERROR((J11+J16)/J11,"")</f>
        <v/>
      </c>
      <c r="K55" s="14">
        <f>IFERROR((K11+K16)/K11,"")</f>
        <v/>
      </c>
      <c r="L55" s="14">
        <f>IFERROR((L11+L16)/L11,"")</f>
        <v/>
      </c>
      <c r="M55" s="14">
        <f>IFERROR((M11+M16)/M11,"")</f>
        <v/>
      </c>
      <c r="N55" s="14">
        <f>IFERROR((N11+N16)/N11,"")</f>
        <v/>
      </c>
      <c r="O55" s="14">
        <f>IFERROR((O11+O16)/O11,"")</f>
        <v/>
      </c>
      <c r="P55" s="14">
        <f>IFERROR((P11+P16)/P11,"")</f>
        <v/>
      </c>
      <c r="Q55" s="14">
        <f>IFERROR((Q11+Q16)/Q11,"")</f>
        <v/>
      </c>
      <c r="R55" s="14">
        <f>IFERROR((R11+R16)/R11,"")</f>
        <v/>
      </c>
      <c r="S55" s="14">
        <f>IFERROR((S11+S16)/S11,"")</f>
        <v/>
      </c>
      <c r="T55" s="14">
        <f>IFERROR((T11+T16)/T11,"")</f>
        <v/>
      </c>
      <c r="U55" s="14">
        <f>IFERROR((U11+U16)/U11,"")</f>
        <v/>
      </c>
      <c r="V55" s="14">
        <f>IFERROR((V11+V16)/V11,"")</f>
        <v/>
      </c>
      <c r="W55" s="14">
        <f>IFERROR((W11+W16)/W11,"")</f>
        <v/>
      </c>
      <c r="X55" s="14">
        <f>IFERROR((X11+X16)/X11,"")</f>
        <v/>
      </c>
      <c r="Y55" s="14">
        <f>IFERROR((Y11+Y16)/Y11,"")</f>
        <v/>
      </c>
      <c r="Z55" s="14">
        <f>IFERROR((Z11+Z16)/Z11,"")</f>
        <v/>
      </c>
      <c r="AA55" s="14">
        <f>IFERROR((AA11+AA16)/AA11,"")</f>
        <v/>
      </c>
      <c r="AB55" s="14">
        <f>IFERROR((AB11+AB16)/AB11,"")</f>
        <v/>
      </c>
      <c r="AC55" s="14">
        <f>IFERROR((AC11+AC16)/AC11,"")</f>
        <v/>
      </c>
      <c r="AD55" s="31" t="n">
        <v>0.97</v>
      </c>
      <c r="AE55" s="31" t="n">
        <v>0.97</v>
      </c>
      <c r="AF55" s="31" t="n">
        <v>0.97</v>
      </c>
      <c r="AG55" s="31" t="n">
        <v>0.97</v>
      </c>
      <c r="AH55" s="31" t="n">
        <v>0.97</v>
      </c>
      <c r="AI55" s="31" t="n">
        <v>0.97</v>
      </c>
      <c r="AJ55" s="31" t="n">
        <v>0.97</v>
      </c>
      <c r="AK55" s="31" t="n">
        <v>0.97</v>
      </c>
      <c r="AL55" s="31" t="n">
        <v>0.97</v>
      </c>
      <c r="AN55" s="14">
        <f>IFERROR((AN11+AN16)/AN11,"")</f>
        <v/>
      </c>
      <c r="AO55" s="14">
        <f>IFERROR((AO11+AO16)/AO11,"")</f>
        <v/>
      </c>
      <c r="AP55" s="14">
        <f>IFERROR((AP11+AP16)/AP11,"")</f>
        <v/>
      </c>
      <c r="AQ55" s="14">
        <f>IFERROR((AQ11+AQ16)/AQ11,"")</f>
        <v/>
      </c>
      <c r="AR55" s="14">
        <f>IFERROR((AR11+AR16)/AR11,"")</f>
        <v/>
      </c>
      <c r="AS55" s="30">
        <f>IFERROR((AS11+AS16)/AS11,"")</f>
        <v/>
      </c>
      <c r="AT55" s="30">
        <f>IFERROR((AT11+AT16)/AT11,"")</f>
        <v/>
      </c>
      <c r="AU55" s="30">
        <f>IFERROR((AU11+AU16)/AU11,"")</f>
        <v/>
      </c>
      <c r="AV55" s="31" t="n">
        <v>0.97</v>
      </c>
      <c r="AW55" s="31" t="n">
        <v>0.97</v>
      </c>
    </row>
    <row r="56">
      <c r="D56" s="8" t="inlineStr">
        <is>
          <t>Total Gross Margin %</t>
        </is>
      </c>
      <c r="G56" s="14">
        <f>IFERROR(G19/G12,"")</f>
        <v/>
      </c>
      <c r="H56" s="14">
        <f>IFERROR(H19/H12,"")</f>
        <v/>
      </c>
      <c r="I56" s="14">
        <f>IFERROR(I19/I12,"")</f>
        <v/>
      </c>
      <c r="J56" s="14">
        <f>IFERROR(J19/J12,"")</f>
        <v/>
      </c>
      <c r="K56" s="14">
        <f>IFERROR(K19/K12,"")</f>
        <v/>
      </c>
      <c r="L56" s="14">
        <f>IFERROR(L19/L12,"")</f>
        <v/>
      </c>
      <c r="M56" s="14">
        <f>IFERROR(M19/M12,"")</f>
        <v/>
      </c>
      <c r="N56" s="14">
        <f>IFERROR(N19/N12,"")</f>
        <v/>
      </c>
      <c r="O56" s="14">
        <f>IFERROR(O19/O12,"")</f>
        <v/>
      </c>
      <c r="P56" s="14">
        <f>IFERROR(P19/P12,"")</f>
        <v/>
      </c>
      <c r="Q56" s="14">
        <f>IFERROR(Q19/Q12,"")</f>
        <v/>
      </c>
      <c r="R56" s="14">
        <f>IFERROR(R19/R12,"")</f>
        <v/>
      </c>
      <c r="S56" s="14">
        <f>IFERROR(S19/S12,"")</f>
        <v/>
      </c>
      <c r="T56" s="14">
        <f>IFERROR(T19/T12,"")</f>
        <v/>
      </c>
      <c r="U56" s="14">
        <f>IFERROR(U19/U12,"")</f>
        <v/>
      </c>
      <c r="V56" s="14">
        <f>IFERROR(V19/V12,"")</f>
        <v/>
      </c>
      <c r="W56" s="14">
        <f>IFERROR(W19/W12,"")</f>
        <v/>
      </c>
      <c r="X56" s="14">
        <f>IFERROR(X19/X12,"")</f>
        <v/>
      </c>
      <c r="Y56" s="14">
        <f>IFERROR(Y19/Y12,"")</f>
        <v/>
      </c>
      <c r="Z56" s="14">
        <f>IFERROR(Z19/Z12,"")</f>
        <v/>
      </c>
      <c r="AA56" s="14">
        <f>IFERROR(AA19/AA12,"")</f>
        <v/>
      </c>
      <c r="AB56" s="14">
        <f>IFERROR(AB19/AB12,"")</f>
        <v/>
      </c>
      <c r="AC56" s="14">
        <f>IFERROR(AC19/AC12,"")</f>
        <v/>
      </c>
      <c r="AD56" s="30">
        <f>IFERROR(AD19/AD12,"")</f>
        <v/>
      </c>
      <c r="AE56" s="30">
        <f>IFERROR(AE19/AE12,"")</f>
        <v/>
      </c>
      <c r="AF56" s="30">
        <f>IFERROR(AF19/AF12,"")</f>
        <v/>
      </c>
      <c r="AG56" s="30">
        <f>IFERROR(AG19/AG12,"")</f>
        <v/>
      </c>
      <c r="AH56" s="30">
        <f>IFERROR(AH19/AH12,"")</f>
        <v/>
      </c>
      <c r="AI56" s="30">
        <f>IFERROR(AI19/AI12,"")</f>
        <v/>
      </c>
      <c r="AJ56" s="30">
        <f>IFERROR(AJ19/AJ12,"")</f>
        <v/>
      </c>
      <c r="AK56" s="30">
        <f>IFERROR(AK19/AK12,"")</f>
        <v/>
      </c>
      <c r="AL56" s="30">
        <f>IFERROR(AL19/AL12,"")</f>
        <v/>
      </c>
      <c r="AN56" s="14">
        <f>IFERROR(AN19/AN12,"")</f>
        <v/>
      </c>
      <c r="AO56" s="14">
        <f>IFERROR(AO19/AO12,"")</f>
        <v/>
      </c>
      <c r="AP56" s="14">
        <f>IFERROR(AP19/AP12,"")</f>
        <v/>
      </c>
      <c r="AQ56" s="14">
        <f>IFERROR(AQ19/AQ12,"")</f>
        <v/>
      </c>
      <c r="AR56" s="14">
        <f>IFERROR(AR19/AR12,"")</f>
        <v/>
      </c>
      <c r="AS56" s="30">
        <f>IFERROR(AS19/AS12,"")</f>
        <v/>
      </c>
      <c r="AT56" s="30">
        <f>IFERROR(AT19/AT12,"")</f>
        <v/>
      </c>
      <c r="AU56" s="30">
        <f>IFERROR(AU19/AU12,"")</f>
        <v/>
      </c>
      <c r="AV56" s="30">
        <f>IFERROR(AV19/AV12,"")</f>
        <v/>
      </c>
      <c r="AW56" s="30">
        <f>IFERROR(AW19/AW12,"")</f>
        <v/>
      </c>
    </row>
    <row r="57">
      <c r="D57" s="8" t="inlineStr">
        <is>
          <t>S&amp;M % of Revenue</t>
        </is>
      </c>
      <c r="G57" s="14">
        <f>IFERROR(-G21/G12,"")</f>
        <v/>
      </c>
      <c r="H57" s="14">
        <f>IFERROR(-H21/H12,"")</f>
        <v/>
      </c>
      <c r="I57" s="14">
        <f>IFERROR(-I21/I12,"")</f>
        <v/>
      </c>
      <c r="J57" s="14">
        <f>IFERROR(-J21/J12,"")</f>
        <v/>
      </c>
      <c r="K57" s="14">
        <f>IFERROR(-K21/K12,"")</f>
        <v/>
      </c>
      <c r="L57" s="14">
        <f>IFERROR(-L21/L12,"")</f>
        <v/>
      </c>
      <c r="M57" s="14">
        <f>IFERROR(-M21/M12,"")</f>
        <v/>
      </c>
      <c r="N57" s="14">
        <f>IFERROR(-N21/N12,"")</f>
        <v/>
      </c>
      <c r="O57" s="14">
        <f>IFERROR(-O21/O12,"")</f>
        <v/>
      </c>
      <c r="P57" s="14">
        <f>IFERROR(-P21/P12,"")</f>
        <v/>
      </c>
      <c r="Q57" s="14">
        <f>IFERROR(-Q21/Q12,"")</f>
        <v/>
      </c>
      <c r="R57" s="14">
        <f>IFERROR(-R21/R12,"")</f>
        <v/>
      </c>
      <c r="S57" s="14">
        <f>IFERROR(-S21/S12,"")</f>
        <v/>
      </c>
      <c r="T57" s="14">
        <f>IFERROR(-T21/T12,"")</f>
        <v/>
      </c>
      <c r="U57" s="14">
        <f>IFERROR(-U21/U12,"")</f>
        <v/>
      </c>
      <c r="V57" s="14">
        <f>IFERROR(-V21/V12,"")</f>
        <v/>
      </c>
      <c r="W57" s="14">
        <f>IFERROR(-W21/W12,"")</f>
        <v/>
      </c>
      <c r="X57" s="14">
        <f>IFERROR(-X21/X12,"")</f>
        <v/>
      </c>
      <c r="Y57" s="14">
        <f>IFERROR(-Y21/Y12,"")</f>
        <v/>
      </c>
      <c r="Z57" s="14">
        <f>IFERROR(-Z21/Z12,"")</f>
        <v/>
      </c>
      <c r="AA57" s="14">
        <f>IFERROR(-AA21/AA12,"")</f>
        <v/>
      </c>
      <c r="AB57" s="14">
        <f>IFERROR(-AB21/AB12,"")</f>
        <v/>
      </c>
      <c r="AC57" s="14">
        <f>IFERROR(-AC21/AC12,"")</f>
        <v/>
      </c>
      <c r="AD57" s="31" t="n">
        <v>0.32</v>
      </c>
      <c r="AE57" s="31" t="n">
        <v>0.275</v>
      </c>
      <c r="AF57" s="31" t="n">
        <v>0.295</v>
      </c>
      <c r="AG57" s="31" t="n">
        <v>0.207</v>
      </c>
      <c r="AH57" s="31" t="n">
        <v>0.317</v>
      </c>
      <c r="AI57" s="31" t="n">
        <v>0.272</v>
      </c>
      <c r="AJ57" s="31" t="n">
        <v>0.292</v>
      </c>
      <c r="AK57" s="31" t="n">
        <v>0.205</v>
      </c>
      <c r="AL57" s="31" t="n">
        <v>0.314</v>
      </c>
      <c r="AN57" s="14">
        <f>IFERROR(-AN21/AN12,"")</f>
        <v/>
      </c>
      <c r="AO57" s="14">
        <f>IFERROR(-AO21/AO12,"")</f>
        <v/>
      </c>
      <c r="AP57" s="14">
        <f>IFERROR(-AP21/AP12,"")</f>
        <v/>
      </c>
      <c r="AQ57" s="14">
        <f>IFERROR(-AQ21/AQ12,"")</f>
        <v/>
      </c>
      <c r="AR57" s="14">
        <f>IFERROR(-AR21/AR12,"")</f>
        <v/>
      </c>
      <c r="AS57" s="30">
        <f>IFERROR(-AS21/AS12,"")</f>
        <v/>
      </c>
      <c r="AT57" s="30">
        <f>IFERROR(-AT21/AT12,"")</f>
        <v/>
      </c>
      <c r="AU57" s="30">
        <f>IFERROR(-AU21/AU12,"")</f>
        <v/>
      </c>
      <c r="AV57" s="31" t="n">
        <v>0.259</v>
      </c>
      <c r="AW57" s="31" t="n">
        <v>0.256</v>
      </c>
    </row>
    <row r="58">
      <c r="D58" s="8" t="inlineStr">
        <is>
          <t>R&amp;D % of Revenue</t>
        </is>
      </c>
      <c r="G58" s="14">
        <f>IFERROR(-G22/G12,"")</f>
        <v/>
      </c>
      <c r="H58" s="14">
        <f>IFERROR(-H22/H12,"")</f>
        <v/>
      </c>
      <c r="I58" s="14">
        <f>IFERROR(-I22/I12,"")</f>
        <v/>
      </c>
      <c r="J58" s="14">
        <f>IFERROR(-J22/J12,"")</f>
        <v/>
      </c>
      <c r="K58" s="14">
        <f>IFERROR(-K22/K12,"")</f>
        <v/>
      </c>
      <c r="L58" s="14">
        <f>IFERROR(-L22/L12,"")</f>
        <v/>
      </c>
      <c r="M58" s="14">
        <f>IFERROR(-M22/M12,"")</f>
        <v/>
      </c>
      <c r="N58" s="14">
        <f>IFERROR(-N22/N12,"")</f>
        <v/>
      </c>
      <c r="O58" s="14">
        <f>IFERROR(-O22/O12,"")</f>
        <v/>
      </c>
      <c r="P58" s="14">
        <f>IFERROR(-P22/P12,"")</f>
        <v/>
      </c>
      <c r="Q58" s="14">
        <f>IFERROR(-Q22/Q12,"")</f>
        <v/>
      </c>
      <c r="R58" s="14">
        <f>IFERROR(-R22/R12,"")</f>
        <v/>
      </c>
      <c r="S58" s="14">
        <f>IFERROR(-S22/S12,"")</f>
        <v/>
      </c>
      <c r="T58" s="14">
        <f>IFERROR(-T22/T12,"")</f>
        <v/>
      </c>
      <c r="U58" s="14">
        <f>IFERROR(-U22/U12,"")</f>
        <v/>
      </c>
      <c r="V58" s="14">
        <f>IFERROR(-V22/V12,"")</f>
        <v/>
      </c>
      <c r="W58" s="14">
        <f>IFERROR(-W22/W12,"")</f>
        <v/>
      </c>
      <c r="X58" s="14">
        <f>IFERROR(-X22/X12,"")</f>
        <v/>
      </c>
      <c r="Y58" s="14">
        <f>IFERROR(-Y22/Y12,"")</f>
        <v/>
      </c>
      <c r="Z58" s="14">
        <f>IFERROR(-Z22/Z12,"")</f>
        <v/>
      </c>
      <c r="AA58" s="14">
        <f>IFERROR(-AA22/AA12,"")</f>
        <v/>
      </c>
      <c r="AB58" s="14">
        <f>IFERROR(-AB22/AB12,"")</f>
        <v/>
      </c>
      <c r="AC58" s="14">
        <f>IFERROR(-AC22/AC12,"")</f>
        <v/>
      </c>
      <c r="AD58" s="31" t="n">
        <v>0.205</v>
      </c>
      <c r="AE58" s="31" t="n">
        <v>0.21</v>
      </c>
      <c r="AF58" s="31" t="n">
        <v>0.175</v>
      </c>
      <c r="AG58" s="31" t="n">
        <v>0.097</v>
      </c>
      <c r="AH58" s="31" t="n">
        <v>0.203</v>
      </c>
      <c r="AI58" s="31" t="n">
        <v>0.208</v>
      </c>
      <c r="AJ58" s="31" t="n">
        <v>0.173</v>
      </c>
      <c r="AK58" s="31" t="n">
        <v>0.096</v>
      </c>
      <c r="AL58" s="31" t="n">
        <v>0.201</v>
      </c>
      <c r="AN58" s="14">
        <f>IFERROR(-AN22/AN12,"")</f>
        <v/>
      </c>
      <c r="AO58" s="14">
        <f>IFERROR(-AO22/AO12,"")</f>
        <v/>
      </c>
      <c r="AP58" s="14">
        <f>IFERROR(-AP22/AP12,"")</f>
        <v/>
      </c>
      <c r="AQ58" s="14">
        <f>IFERROR(-AQ22/AQ12,"")</f>
        <v/>
      </c>
      <c r="AR58" s="14">
        <f>IFERROR(-AR22/AR12,"")</f>
        <v/>
      </c>
      <c r="AS58" s="30">
        <f>IFERROR(-AS22/AS12,"")</f>
        <v/>
      </c>
      <c r="AT58" s="30">
        <f>IFERROR(-AT22/AT12,"")</f>
        <v/>
      </c>
      <c r="AU58" s="30">
        <f>IFERROR(-AU22/AU12,"")</f>
        <v/>
      </c>
      <c r="AV58" s="31" t="n">
        <v>0.152</v>
      </c>
      <c r="AW58" s="31" t="n">
        <v>0.15</v>
      </c>
    </row>
    <row r="59">
      <c r="D59" s="8" t="inlineStr">
        <is>
          <t>G&amp;A % of Revenue</t>
        </is>
      </c>
      <c r="G59" s="14">
        <f>IFERROR(-G23/G12,"")</f>
        <v/>
      </c>
      <c r="H59" s="14">
        <f>IFERROR(-H23/H12,"")</f>
        <v/>
      </c>
      <c r="I59" s="14">
        <f>IFERROR(-I23/I12,"")</f>
        <v/>
      </c>
      <c r="J59" s="14">
        <f>IFERROR(-J23/J12,"")</f>
        <v/>
      </c>
      <c r="K59" s="14">
        <f>IFERROR(-K23/K12,"")</f>
        <v/>
      </c>
      <c r="L59" s="14">
        <f>IFERROR(-L23/L12,"")</f>
        <v/>
      </c>
      <c r="M59" s="14">
        <f>IFERROR(-M23/M12,"")</f>
        <v/>
      </c>
      <c r="N59" s="14">
        <f>IFERROR(-N23/N12,"")</f>
        <v/>
      </c>
      <c r="O59" s="14">
        <f>IFERROR(-O23/O12,"")</f>
        <v/>
      </c>
      <c r="P59" s="14">
        <f>IFERROR(-P23/P12,"")</f>
        <v/>
      </c>
      <c r="Q59" s="14">
        <f>IFERROR(-Q23/Q12,"")</f>
        <v/>
      </c>
      <c r="R59" s="14">
        <f>IFERROR(-R23/R12,"")</f>
        <v/>
      </c>
      <c r="S59" s="14">
        <f>IFERROR(-S23/S12,"")</f>
        <v/>
      </c>
      <c r="T59" s="14">
        <f>IFERROR(-T23/T12,"")</f>
        <v/>
      </c>
      <c r="U59" s="14">
        <f>IFERROR(-U23/U12,"")</f>
        <v/>
      </c>
      <c r="V59" s="14">
        <f>IFERROR(-V23/V12,"")</f>
        <v/>
      </c>
      <c r="W59" s="14">
        <f>IFERROR(-W23/W12,"")</f>
        <v/>
      </c>
      <c r="X59" s="14">
        <f>IFERROR(-X23/X12,"")</f>
        <v/>
      </c>
      <c r="Y59" s="14">
        <f>IFERROR(-Y23/Y12,"")</f>
        <v/>
      </c>
      <c r="Z59" s="14">
        <f>IFERROR(-Z23/Z12,"")</f>
        <v/>
      </c>
      <c r="AA59" s="14">
        <f>IFERROR(-AA23/AA12,"")</f>
        <v/>
      </c>
      <c r="AB59" s="14">
        <f>IFERROR(-AB23/AB12,"")</f>
        <v/>
      </c>
      <c r="AC59" s="14">
        <f>IFERROR(-AC23/AC12,"")</f>
        <v/>
      </c>
      <c r="AD59" s="31" t="n">
        <v>0.108</v>
      </c>
      <c r="AE59" s="31" t="n">
        <v>0.105</v>
      </c>
      <c r="AF59" s="31" t="n">
        <v>0.08400000000000001</v>
      </c>
      <c r="AG59" s="31" t="n">
        <v>0.047</v>
      </c>
      <c r="AH59" s="31" t="n">
        <v>0.106</v>
      </c>
      <c r="AI59" s="31" t="n">
        <v>0.103</v>
      </c>
      <c r="AJ59" s="31" t="n">
        <v>0.083</v>
      </c>
      <c r="AK59" s="31" t="n">
        <v>0.046</v>
      </c>
      <c r="AL59" s="31" t="n">
        <v>0.104</v>
      </c>
      <c r="AN59" s="14">
        <f>IFERROR(-AN23/AN12,"")</f>
        <v/>
      </c>
      <c r="AO59" s="14">
        <f>IFERROR(-AO23/AO12,"")</f>
        <v/>
      </c>
      <c r="AP59" s="14">
        <f>IFERROR(-AP23/AP12,"")</f>
        <v/>
      </c>
      <c r="AQ59" s="14">
        <f>IFERROR(-AQ23/AQ12,"")</f>
        <v/>
      </c>
      <c r="AR59" s="14">
        <f>IFERROR(-AR23/AR12,"")</f>
        <v/>
      </c>
      <c r="AS59" s="30">
        <f>IFERROR(-AS23/AS12,"")</f>
        <v/>
      </c>
      <c r="AT59" s="30">
        <f>IFERROR(-AT23/AT12,"")</f>
        <v/>
      </c>
      <c r="AU59" s="30">
        <f>IFERROR(-AU23/AU12,"")</f>
        <v/>
      </c>
      <c r="AV59" s="31" t="n">
        <v>0.077</v>
      </c>
      <c r="AW59" s="31" t="n">
        <v>0.076</v>
      </c>
    </row>
    <row r="60">
      <c r="D60" s="8" t="inlineStr">
        <is>
          <t>Amortization of Other Acquired Intangibles % of Revenue</t>
        </is>
      </c>
      <c r="G60" s="14">
        <f>IFERROR(-G24/G12,"")</f>
        <v/>
      </c>
      <c r="H60" s="14">
        <f>IFERROR(-H24/H12,"")</f>
        <v/>
      </c>
      <c r="I60" s="14">
        <f>IFERROR(-I24/I12,"")</f>
        <v/>
      </c>
      <c r="J60" s="14">
        <f>IFERROR(-J24/J12,"")</f>
        <v/>
      </c>
      <c r="K60" s="14">
        <f>IFERROR(-K24/K12,"")</f>
        <v/>
      </c>
      <c r="L60" s="14">
        <f>IFERROR(-L24/L12,"")</f>
        <v/>
      </c>
      <c r="M60" s="14">
        <f>IFERROR(-M24/M12,"")</f>
        <v/>
      </c>
      <c r="N60" s="14">
        <f>IFERROR(-N24/N12,"")</f>
        <v/>
      </c>
      <c r="O60" s="14">
        <f>IFERROR(-O24/O12,"")</f>
        <v/>
      </c>
      <c r="P60" s="14">
        <f>IFERROR(-P24/P12,"")</f>
        <v/>
      </c>
      <c r="Q60" s="14">
        <f>IFERROR(-Q24/Q12,"")</f>
        <v/>
      </c>
      <c r="R60" s="14">
        <f>IFERROR(-R24/R12,"")</f>
        <v/>
      </c>
      <c r="S60" s="14">
        <f>IFERROR(-S24/S12,"")</f>
        <v/>
      </c>
      <c r="T60" s="14">
        <f>IFERROR(-T24/T12,"")</f>
        <v/>
      </c>
      <c r="U60" s="14">
        <f>IFERROR(-U24/U12,"")</f>
        <v/>
      </c>
      <c r="V60" s="14">
        <f>IFERROR(-V24/V12,"")</f>
        <v/>
      </c>
      <c r="W60" s="14">
        <f>IFERROR(-W24/W12,"")</f>
        <v/>
      </c>
      <c r="X60" s="14">
        <f>IFERROR(-X24/X12,"")</f>
        <v/>
      </c>
      <c r="Y60" s="14">
        <f>IFERROR(-Y24/Y12,"")</f>
        <v/>
      </c>
      <c r="Z60" s="14">
        <f>IFERROR(-Z24/Z12,"")</f>
        <v/>
      </c>
      <c r="AA60" s="14">
        <f>IFERROR(-AA24/AA12,"")</f>
        <v/>
      </c>
      <c r="AB60" s="14">
        <f>IFERROR(-AB24/AB12,"")</f>
        <v/>
      </c>
      <c r="AC60" s="14">
        <f>IFERROR(-AC24/AC12,"")</f>
        <v/>
      </c>
      <c r="AD60" s="30">
        <f>IFERROR(-AD24/AD12,"")</f>
        <v/>
      </c>
      <c r="AE60" s="30">
        <f>IFERROR(-AE24/AE12,"")</f>
        <v/>
      </c>
      <c r="AF60" s="30">
        <f>IFERROR(-AF24/AF12,"")</f>
        <v/>
      </c>
      <c r="AG60" s="30">
        <f>IFERROR(-AG24/AG12,"")</f>
        <v/>
      </c>
      <c r="AH60" s="30">
        <f>IFERROR(-AH24/AH12,"")</f>
        <v/>
      </c>
      <c r="AI60" s="30">
        <f>IFERROR(-AI24/AI12,"")</f>
        <v/>
      </c>
      <c r="AJ60" s="30">
        <f>IFERROR(-AJ24/AJ12,"")</f>
        <v/>
      </c>
      <c r="AK60" s="30">
        <f>IFERROR(-AK24/AK12,"")</f>
        <v/>
      </c>
      <c r="AL60" s="30">
        <f>IFERROR(-AL24/AL12,"")</f>
        <v/>
      </c>
      <c r="AN60" s="14">
        <f>IFERROR(-AN24/AN12,"")</f>
        <v/>
      </c>
      <c r="AO60" s="14">
        <f>IFERROR(-AO24/AO12,"")</f>
        <v/>
      </c>
      <c r="AP60" s="14">
        <f>IFERROR(-AP24/AP12,"")</f>
        <v/>
      </c>
      <c r="AQ60" s="14">
        <f>IFERROR(-AQ24/AQ12,"")</f>
        <v/>
      </c>
      <c r="AR60" s="14">
        <f>IFERROR(-AR24/AR12,"")</f>
        <v/>
      </c>
      <c r="AS60" s="30">
        <f>IFERROR(-AS24/AS12,"")</f>
        <v/>
      </c>
      <c r="AT60" s="30">
        <f>IFERROR(-AT24/AT12,"")</f>
        <v/>
      </c>
      <c r="AU60" s="30">
        <f>IFERROR(-AU24/AU12,"")</f>
        <v/>
      </c>
      <c r="AV60" s="30">
        <f>IFERROR(-AV24/AV12,"")</f>
        <v/>
      </c>
      <c r="AW60" s="30">
        <f>IFERROR(-AW24/AW12,"")</f>
        <v/>
      </c>
    </row>
    <row r="61">
      <c r="D61" s="8" t="inlineStr">
        <is>
          <t>Total Costs and Expenses % of Revenue</t>
        </is>
      </c>
      <c r="G61" s="14">
        <f>IFERROR(-G27/G12,"")</f>
        <v/>
      </c>
      <c r="H61" s="14">
        <f>IFERROR(-H27/H12,"")</f>
        <v/>
      </c>
      <c r="I61" s="14">
        <f>IFERROR(-I27/I12,"")</f>
        <v/>
      </c>
      <c r="J61" s="14">
        <f>IFERROR(-J27/J12,"")</f>
        <v/>
      </c>
      <c r="K61" s="14">
        <f>IFERROR(-K27/K12,"")</f>
        <v/>
      </c>
      <c r="L61" s="14">
        <f>IFERROR(-L27/L12,"")</f>
        <v/>
      </c>
      <c r="M61" s="14">
        <f>IFERROR(-M27/M12,"")</f>
        <v/>
      </c>
      <c r="N61" s="14">
        <f>IFERROR(-N27/N12,"")</f>
        <v/>
      </c>
      <c r="O61" s="14">
        <f>IFERROR(-O27/O12,"")</f>
        <v/>
      </c>
      <c r="P61" s="14">
        <f>IFERROR(-P27/P12,"")</f>
        <v/>
      </c>
      <c r="Q61" s="14">
        <f>IFERROR(-Q27/Q12,"")</f>
        <v/>
      </c>
      <c r="R61" s="14">
        <f>IFERROR(-R27/R12,"")</f>
        <v/>
      </c>
      <c r="S61" s="14">
        <f>IFERROR(-S27/S12,"")</f>
        <v/>
      </c>
      <c r="T61" s="14">
        <f>IFERROR(-T27/T12,"")</f>
        <v/>
      </c>
      <c r="U61" s="14">
        <f>IFERROR(-U27/U12,"")</f>
        <v/>
      </c>
      <c r="V61" s="14">
        <f>IFERROR(-V27/V12,"")</f>
        <v/>
      </c>
      <c r="W61" s="14">
        <f>IFERROR(-W27/W12,"")</f>
        <v/>
      </c>
      <c r="X61" s="14">
        <f>IFERROR(-X27/X12,"")</f>
        <v/>
      </c>
      <c r="Y61" s="14">
        <f>IFERROR(-Y27/Y12,"")</f>
        <v/>
      </c>
      <c r="Z61" s="14">
        <f>IFERROR(-Z27/Z12,"")</f>
        <v/>
      </c>
      <c r="AA61" s="14">
        <f>IFERROR(-AA27/AA12,"")</f>
        <v/>
      </c>
      <c r="AB61" s="14">
        <f>IFERROR(-AB27/AB12,"")</f>
        <v/>
      </c>
      <c r="AC61" s="14">
        <f>IFERROR(-AC27/AC12,"")</f>
        <v/>
      </c>
      <c r="AD61" s="30">
        <f>IFERROR(-AD27/AD12,"")</f>
        <v/>
      </c>
      <c r="AE61" s="30">
        <f>IFERROR(-AE27/AE12,"")</f>
        <v/>
      </c>
      <c r="AF61" s="30">
        <f>IFERROR(-AF27/AF12,"")</f>
        <v/>
      </c>
      <c r="AG61" s="30">
        <f>IFERROR(-AG27/AG12,"")</f>
        <v/>
      </c>
      <c r="AH61" s="30">
        <f>IFERROR(-AH27/AH12,"")</f>
        <v/>
      </c>
      <c r="AI61" s="30">
        <f>IFERROR(-AI27/AI12,"")</f>
        <v/>
      </c>
      <c r="AJ61" s="30">
        <f>IFERROR(-AJ27/AJ12,"")</f>
        <v/>
      </c>
      <c r="AK61" s="30">
        <f>IFERROR(-AK27/AK12,"")</f>
        <v/>
      </c>
      <c r="AL61" s="30">
        <f>IFERROR(-AL27/AL12,"")</f>
        <v/>
      </c>
      <c r="AN61" s="14">
        <f>IFERROR(-AN27/AN12,"")</f>
        <v/>
      </c>
      <c r="AO61" s="14">
        <f>IFERROR(-AO27/AO12,"")</f>
        <v/>
      </c>
      <c r="AP61" s="14">
        <f>IFERROR(-AP27/AP12,"")</f>
        <v/>
      </c>
      <c r="AQ61" s="14">
        <f>IFERROR(-AQ27/AQ12,"")</f>
        <v/>
      </c>
      <c r="AR61" s="14">
        <f>IFERROR(-AR27/AR12,"")</f>
        <v/>
      </c>
      <c r="AS61" s="30">
        <f>IFERROR(-AS27/AS12,"")</f>
        <v/>
      </c>
      <c r="AT61" s="30">
        <f>IFERROR(-AT27/AT12,"")</f>
        <v/>
      </c>
      <c r="AU61" s="30">
        <f>IFERROR(-AU27/AU12,"")</f>
        <v/>
      </c>
      <c r="AV61" s="30">
        <f>IFERROR(-AV27/AV12,"")</f>
        <v/>
      </c>
      <c r="AW61" s="30">
        <f>IFERROR(-AW27/AW12,"")</f>
        <v/>
      </c>
    </row>
    <row r="62">
      <c r="D62" s="8" t="inlineStr">
        <is>
          <t>Interest Expense % of Revenue</t>
        </is>
      </c>
      <c r="G62" s="14">
        <f>IFERROR(G32/G12,"")</f>
        <v/>
      </c>
      <c r="H62" s="14">
        <f>IFERROR(H32/H12,"")</f>
        <v/>
      </c>
      <c r="I62" s="14">
        <f>IFERROR(I32/I12,"")</f>
        <v/>
      </c>
      <c r="J62" s="14">
        <f>IFERROR(J32/J12,"")</f>
        <v/>
      </c>
      <c r="K62" s="14">
        <f>IFERROR(K32/K12,"")</f>
        <v/>
      </c>
      <c r="L62" s="14">
        <f>IFERROR(L32/L12,"")</f>
        <v/>
      </c>
      <c r="M62" s="14">
        <f>IFERROR(M32/M12,"")</f>
        <v/>
      </c>
      <c r="N62" s="14">
        <f>IFERROR(N32/N12,"")</f>
        <v/>
      </c>
      <c r="O62" s="14">
        <f>IFERROR(O32/O12,"")</f>
        <v/>
      </c>
      <c r="P62" s="14">
        <f>IFERROR(P32/P12,"")</f>
        <v/>
      </c>
      <c r="Q62" s="14">
        <f>IFERROR(Q32/Q12,"")</f>
        <v/>
      </c>
      <c r="R62" s="14">
        <f>IFERROR(R32/R12,"")</f>
        <v/>
      </c>
      <c r="S62" s="14">
        <f>IFERROR(S32/S12,"")</f>
        <v/>
      </c>
      <c r="T62" s="14">
        <f>IFERROR(T32/T12,"")</f>
        <v/>
      </c>
      <c r="U62" s="14">
        <f>IFERROR(U32/U12,"")</f>
        <v/>
      </c>
      <c r="V62" s="14">
        <f>IFERROR(V32/V12,"")</f>
        <v/>
      </c>
      <c r="W62" s="14">
        <f>IFERROR(W32/W12,"")</f>
        <v/>
      </c>
      <c r="X62" s="14">
        <f>IFERROR(X32/X12,"")</f>
        <v/>
      </c>
      <c r="Y62" s="14">
        <f>IFERROR(Y32/Y12,"")</f>
        <v/>
      </c>
      <c r="Z62" s="14">
        <f>IFERROR(Z32/Z12,"")</f>
        <v/>
      </c>
      <c r="AA62" s="14">
        <f>IFERROR(AA32/AA12,"")</f>
        <v/>
      </c>
      <c r="AB62" s="14">
        <f>IFERROR(AB32/AB12,"")</f>
        <v/>
      </c>
      <c r="AC62" s="14">
        <f>IFERROR(AC32/AC12,"")</f>
        <v/>
      </c>
      <c r="AD62" s="30">
        <f>IFERROR(AD32/AD12,"")</f>
        <v/>
      </c>
      <c r="AE62" s="30">
        <f>IFERROR(AE32/AE12,"")</f>
        <v/>
      </c>
      <c r="AF62" s="30">
        <f>IFERROR(AF32/AF12,"")</f>
        <v/>
      </c>
      <c r="AG62" s="30">
        <f>IFERROR(AG32/AG12,"")</f>
        <v/>
      </c>
      <c r="AH62" s="30">
        <f>IFERROR(AH32/AH12,"")</f>
        <v/>
      </c>
      <c r="AI62" s="30">
        <f>IFERROR(AI32/AI12,"")</f>
        <v/>
      </c>
      <c r="AJ62" s="30">
        <f>IFERROR(AJ32/AJ12,"")</f>
        <v/>
      </c>
      <c r="AK62" s="30">
        <f>IFERROR(AK32/AK12,"")</f>
        <v/>
      </c>
      <c r="AL62" s="30">
        <f>IFERROR(AL32/AL12,"")</f>
        <v/>
      </c>
      <c r="AN62" s="14">
        <f>IFERROR(AN32/AN12,"")</f>
        <v/>
      </c>
      <c r="AO62" s="14">
        <f>IFERROR(AO32/AO12,"")</f>
        <v/>
      </c>
      <c r="AP62" s="14">
        <f>IFERROR(AP32/AP12,"")</f>
        <v/>
      </c>
      <c r="AQ62" s="14">
        <f>IFERROR(AQ32/AQ12,"")</f>
        <v/>
      </c>
      <c r="AR62" s="14">
        <f>IFERROR(AR32/AR12,"")</f>
        <v/>
      </c>
      <c r="AS62" s="30">
        <f>IFERROR(AS32/AS12,"")</f>
        <v/>
      </c>
      <c r="AT62" s="30">
        <f>IFERROR(AT32/AT12,"")</f>
        <v/>
      </c>
      <c r="AU62" s="30">
        <f>IFERROR(AU32/AU12,"")</f>
        <v/>
      </c>
      <c r="AV62" s="30">
        <f>IFERROR(AV32/AV12,"")</f>
        <v/>
      </c>
      <c r="AW62" s="30">
        <f>IFERROR(AW32/AW12,"")</f>
        <v/>
      </c>
    </row>
    <row r="63">
      <c r="D63" s="8" t="inlineStr">
        <is>
          <t>Interest and Other Income % of Revenue</t>
        </is>
      </c>
      <c r="G63" s="14">
        <f>IFERROR(G33/G12,"")</f>
        <v/>
      </c>
      <c r="H63" s="14">
        <f>IFERROR(H33/H12,"")</f>
        <v/>
      </c>
      <c r="I63" s="14">
        <f>IFERROR(I33/I12,"")</f>
        <v/>
      </c>
      <c r="J63" s="14">
        <f>IFERROR(J33/J12,"")</f>
        <v/>
      </c>
      <c r="K63" s="14">
        <f>IFERROR(K33/K12,"")</f>
        <v/>
      </c>
      <c r="L63" s="14">
        <f>IFERROR(L33/L12,"")</f>
        <v/>
      </c>
      <c r="M63" s="14">
        <f>IFERROR(M33/M12,"")</f>
        <v/>
      </c>
      <c r="N63" s="14">
        <f>IFERROR(N33/N12,"")</f>
        <v/>
      </c>
      <c r="O63" s="14">
        <f>IFERROR(O33/O12,"")</f>
        <v/>
      </c>
      <c r="P63" s="14">
        <f>IFERROR(P33/P12,"")</f>
        <v/>
      </c>
      <c r="Q63" s="14">
        <f>IFERROR(Q33/Q12,"")</f>
        <v/>
      </c>
      <c r="R63" s="14">
        <f>IFERROR(R33/R12,"")</f>
        <v/>
      </c>
      <c r="S63" s="14">
        <f>IFERROR(S33/S12,"")</f>
        <v/>
      </c>
      <c r="T63" s="14">
        <f>IFERROR(T33/T12,"")</f>
        <v/>
      </c>
      <c r="U63" s="14">
        <f>IFERROR(U33/U12,"")</f>
        <v/>
      </c>
      <c r="V63" s="14">
        <f>IFERROR(V33/V12,"")</f>
        <v/>
      </c>
      <c r="W63" s="14">
        <f>IFERROR(W33/W12,"")</f>
        <v/>
      </c>
      <c r="X63" s="14">
        <f>IFERROR(X33/X12,"")</f>
        <v/>
      </c>
      <c r="Y63" s="14">
        <f>IFERROR(Y33/Y12,"")</f>
        <v/>
      </c>
      <c r="Z63" s="14">
        <f>IFERROR(Z33/Z12,"")</f>
        <v/>
      </c>
      <c r="AA63" s="14">
        <f>IFERROR(AA33/AA12,"")</f>
        <v/>
      </c>
      <c r="AB63" s="14">
        <f>IFERROR(AB33/AB12,"")</f>
        <v/>
      </c>
      <c r="AC63" s="14">
        <f>IFERROR(AC33/AC12,"")</f>
        <v/>
      </c>
      <c r="AD63" s="30">
        <f>IFERROR(AD33/AD12,"")</f>
        <v/>
      </c>
      <c r="AE63" s="30">
        <f>IFERROR(AE33/AE12,"")</f>
        <v/>
      </c>
      <c r="AF63" s="30">
        <f>IFERROR(AF33/AF12,"")</f>
        <v/>
      </c>
      <c r="AG63" s="30">
        <f>IFERROR(AG33/AG12,"")</f>
        <v/>
      </c>
      <c r="AH63" s="30">
        <f>IFERROR(AH33/AH12,"")</f>
        <v/>
      </c>
      <c r="AI63" s="30">
        <f>IFERROR(AI33/AI12,"")</f>
        <v/>
      </c>
      <c r="AJ63" s="30">
        <f>IFERROR(AJ33/AJ12,"")</f>
        <v/>
      </c>
      <c r="AK63" s="30">
        <f>IFERROR(AK33/AK12,"")</f>
        <v/>
      </c>
      <c r="AL63" s="30">
        <f>IFERROR(AL33/AL12,"")</f>
        <v/>
      </c>
      <c r="AN63" s="14">
        <f>IFERROR(AN33/AN12,"")</f>
        <v/>
      </c>
      <c r="AO63" s="14">
        <f>IFERROR(AO33/AO12,"")</f>
        <v/>
      </c>
      <c r="AP63" s="14">
        <f>IFERROR(AP33/AP12,"")</f>
        <v/>
      </c>
      <c r="AQ63" s="14">
        <f>IFERROR(AQ33/AQ12,"")</f>
        <v/>
      </c>
      <c r="AR63" s="14">
        <f>IFERROR(AR33/AR12,"")</f>
        <v/>
      </c>
      <c r="AS63" s="30">
        <f>IFERROR(AS33/AS12,"")</f>
        <v/>
      </c>
      <c r="AT63" s="30">
        <f>IFERROR(AT33/AT12,"")</f>
        <v/>
      </c>
      <c r="AU63" s="30">
        <f>IFERROR(AU33/AU12,"")</f>
        <v/>
      </c>
      <c r="AV63" s="30">
        <f>IFERROR(AV33/AV12,"")</f>
        <v/>
      </c>
      <c r="AW63" s="30">
        <f>IFERROR(AW33/AW12,"")</f>
        <v/>
      </c>
    </row>
    <row r="64">
      <c r="D64" s="8" t="inlineStr">
        <is>
          <t>Effective Tax Rate</t>
        </is>
      </c>
      <c r="G64" s="14">
        <f>IFERROR(-G37/G34,"")</f>
        <v/>
      </c>
      <c r="H64" s="14">
        <f>IFERROR(-H37/H34,"")</f>
        <v/>
      </c>
      <c r="I64" s="14">
        <f>IFERROR(-I37/I34,"")</f>
        <v/>
      </c>
      <c r="J64" s="14">
        <f>IFERROR(-J37/J34,"")</f>
        <v/>
      </c>
      <c r="K64" s="14">
        <f>IFERROR(-K37/K34,"")</f>
        <v/>
      </c>
      <c r="L64" s="14">
        <f>IFERROR(-L37/L34,"")</f>
        <v/>
      </c>
      <c r="M64" s="14">
        <f>IFERROR(-M37/M34,"")</f>
        <v/>
      </c>
      <c r="N64" s="14">
        <f>IFERROR(-N37/N34,"")</f>
        <v/>
      </c>
      <c r="O64" s="14">
        <f>IFERROR(-O37/O34,"")</f>
        <v/>
      </c>
      <c r="P64" s="14">
        <f>IFERROR(-P37/P34,"")</f>
        <v/>
      </c>
      <c r="Q64" s="14">
        <f>IFERROR(-Q37/Q34,"")</f>
        <v/>
      </c>
      <c r="R64" s="14">
        <f>IFERROR(-R37/R34,"")</f>
        <v/>
      </c>
      <c r="S64" s="14">
        <f>IFERROR(-S37/S34,"")</f>
        <v/>
      </c>
      <c r="T64" s="14">
        <f>IFERROR(-T37/T34,"")</f>
        <v/>
      </c>
      <c r="U64" s="14">
        <f>IFERROR(-U37/U34,"")</f>
        <v/>
      </c>
      <c r="V64" s="14">
        <f>IFERROR(-V37/V34,"")</f>
        <v/>
      </c>
      <c r="W64" s="14">
        <f>IFERROR(-W37/W34,"")</f>
        <v/>
      </c>
      <c r="X64" s="14">
        <f>IFERROR(-X37/X34,"")</f>
        <v/>
      </c>
      <c r="Y64" s="14">
        <f>IFERROR(-Y37/Y34,"")</f>
        <v/>
      </c>
      <c r="Z64" s="14">
        <f>IFERROR(-Z37/Z34,"")</f>
        <v/>
      </c>
      <c r="AA64" s="14">
        <f>IFERROR(-AA37/AA34,"")</f>
        <v/>
      </c>
      <c r="AB64" s="14">
        <f>IFERROR(-AB37/AB34,"")</f>
        <v/>
      </c>
      <c r="AC64" s="14">
        <f>IFERROR(-AC37/AC34,"")</f>
        <v/>
      </c>
      <c r="AD64" s="31" t="n">
        <v>0.235</v>
      </c>
      <c r="AE64" s="31" t="n">
        <v>0.235</v>
      </c>
      <c r="AF64" s="31" t="n">
        <v>0.235</v>
      </c>
      <c r="AG64" s="31" t="n">
        <v>0.235</v>
      </c>
      <c r="AH64" s="31" t="n">
        <v>0.235</v>
      </c>
      <c r="AI64" s="31" t="n">
        <v>0.235</v>
      </c>
      <c r="AJ64" s="31" t="n">
        <v>0.235</v>
      </c>
      <c r="AK64" s="31" t="n">
        <v>0.235</v>
      </c>
      <c r="AL64" s="31" t="n">
        <v>0.235</v>
      </c>
      <c r="AN64" s="14">
        <f>IFERROR(-AN37/AN34,"")</f>
        <v/>
      </c>
      <c r="AO64" s="14">
        <f>IFERROR(-AO37/AO34,"")</f>
        <v/>
      </c>
      <c r="AP64" s="14">
        <f>IFERROR(-AP37/AP34,"")</f>
        <v/>
      </c>
      <c r="AQ64" s="14">
        <f>IFERROR(-AQ37/AQ34,"")</f>
        <v/>
      </c>
      <c r="AR64" s="14">
        <f>IFERROR(-AR37/AR34,"")</f>
        <v/>
      </c>
      <c r="AS64" s="30">
        <f>IFERROR(-AS37/AS34,"")</f>
        <v/>
      </c>
      <c r="AT64" s="30">
        <f>IFERROR(-AT37/AT34,"")</f>
        <v/>
      </c>
      <c r="AU64" s="30">
        <f>IFERROR(-AU37/AU34,"")</f>
        <v/>
      </c>
      <c r="AV64" s="31" t="n">
        <v>0.235</v>
      </c>
      <c r="AW64" s="31" t="n">
        <v>0.235</v>
      </c>
    </row>
    <row r="65">
      <c r="D65" s="8" t="inlineStr">
        <is>
          <t>Diluted Shares QoQ/YoY Growth</t>
        </is>
      </c>
      <c r="H65" s="14">
        <f>IFERROR(H44/G44-1,"")</f>
        <v/>
      </c>
      <c r="I65" s="14">
        <f>IFERROR(I44/H44-1,"")</f>
        <v/>
      </c>
      <c r="J65" s="14">
        <f>IFERROR(J44/I44-1,"")</f>
        <v/>
      </c>
      <c r="K65" s="14">
        <f>IFERROR(K44/J44-1,"")</f>
        <v/>
      </c>
      <c r="L65" s="14">
        <f>IFERROR(L44/K44-1,"")</f>
        <v/>
      </c>
      <c r="M65" s="14">
        <f>IFERROR(M44/L44-1,"")</f>
        <v/>
      </c>
      <c r="N65" s="14">
        <f>IFERROR(N44/M44-1,"")</f>
        <v/>
      </c>
      <c r="O65" s="14">
        <f>IFERROR(O44/N44-1,"")</f>
        <v/>
      </c>
      <c r="P65" s="14">
        <f>IFERROR(P44/O44-1,"")</f>
        <v/>
      </c>
      <c r="Q65" s="14">
        <f>IFERROR(Q44/P44-1,"")</f>
        <v/>
      </c>
      <c r="R65" s="14">
        <f>IFERROR(R44/Q44-1,"")</f>
        <v/>
      </c>
      <c r="S65" s="14">
        <f>IFERROR(S44/R44-1,"")</f>
        <v/>
      </c>
      <c r="T65" s="14">
        <f>IFERROR(T44/S44-1,"")</f>
        <v/>
      </c>
      <c r="U65" s="14">
        <f>IFERROR(U44/T44-1,"")</f>
        <v/>
      </c>
      <c r="V65" s="14">
        <f>IFERROR(V44/U44-1,"")</f>
        <v/>
      </c>
      <c r="W65" s="14">
        <f>IFERROR(W44/V44-1,"")</f>
        <v/>
      </c>
      <c r="X65" s="14">
        <f>IFERROR(X44/W44-1,"")</f>
        <v/>
      </c>
      <c r="Y65" s="14">
        <f>IFERROR(Y44/X44-1,"")</f>
        <v/>
      </c>
      <c r="Z65" s="14">
        <f>IFERROR(Z44/Y44-1,"")</f>
        <v/>
      </c>
      <c r="AA65" s="14">
        <f>IFERROR(AA44/Z44-1,"")</f>
        <v/>
      </c>
      <c r="AB65" s="14">
        <f>IFERROR(AB44/AA44-1,"")</f>
        <v/>
      </c>
      <c r="AC65" s="14">
        <f>IFERROR(AC44/AB44-1,"")</f>
        <v/>
      </c>
      <c r="AD65" s="31" t="n">
        <v>-0.006</v>
      </c>
      <c r="AE65" s="31" t="n">
        <v>-0.006</v>
      </c>
      <c r="AF65" s="31" t="n">
        <v>-0.006</v>
      </c>
      <c r="AG65" s="31" t="n">
        <v>-0.006</v>
      </c>
      <c r="AH65" s="31" t="n">
        <v>-0.006</v>
      </c>
      <c r="AI65" s="31" t="n">
        <v>-0.006</v>
      </c>
      <c r="AJ65" s="31" t="n">
        <v>-0.006</v>
      </c>
      <c r="AK65" s="31" t="n">
        <v>-0.006</v>
      </c>
      <c r="AL65" s="31" t="n">
        <v>-0.006</v>
      </c>
      <c r="AO65" s="14">
        <f>IFERROR(AO44/AN44-1,"")</f>
        <v/>
      </c>
      <c r="AP65" s="14">
        <f>IFERROR(AP44/AO44-1,"")</f>
        <v/>
      </c>
      <c r="AQ65" s="14">
        <f>IFERROR(AQ44/AP44-1,"")</f>
        <v/>
      </c>
      <c r="AR65" s="14">
        <f>IFERROR(AR44/AQ44-1,"")</f>
        <v/>
      </c>
      <c r="AS65" s="30">
        <f>IFERROR(AS44/AR44-1,"")</f>
        <v/>
      </c>
      <c r="AT65" s="30">
        <f>IFERROR(AT44/AS44-1,"")</f>
        <v/>
      </c>
      <c r="AU65" s="30">
        <f>IFERROR(AU44/AT44-1,"")</f>
        <v/>
      </c>
      <c r="AV65" s="31" t="n">
        <v>-0.022</v>
      </c>
      <c r="AW65" s="31" t="n">
        <v>-0.022</v>
      </c>
    </row>
    <row r="66">
      <c r="D66" s="8" t="inlineStr">
        <is>
          <t>Operating Margin</t>
        </is>
      </c>
      <c r="G66" s="14">
        <f>IFERROR(G29/G12,"")</f>
        <v/>
      </c>
      <c r="H66" s="14">
        <f>IFERROR(H29/H12,"")</f>
        <v/>
      </c>
      <c r="I66" s="14">
        <f>IFERROR(I29/I12,"")</f>
        <v/>
      </c>
      <c r="J66" s="14">
        <f>IFERROR(J29/J12,"")</f>
        <v/>
      </c>
      <c r="K66" s="14">
        <f>IFERROR(K29/K12,"")</f>
        <v/>
      </c>
      <c r="L66" s="14">
        <f>IFERROR(L29/L12,"")</f>
        <v/>
      </c>
      <c r="M66" s="14">
        <f>IFERROR(M29/M12,"")</f>
        <v/>
      </c>
      <c r="N66" s="14">
        <f>IFERROR(N29/N12,"")</f>
        <v/>
      </c>
      <c r="O66" s="14">
        <f>IFERROR(O29/O12,"")</f>
        <v/>
      </c>
      <c r="P66" s="14">
        <f>IFERROR(P29/P12,"")</f>
        <v/>
      </c>
      <c r="Q66" s="14">
        <f>IFERROR(Q29/Q12,"")</f>
        <v/>
      </c>
      <c r="R66" s="14">
        <f>IFERROR(R29/R12,"")</f>
        <v/>
      </c>
      <c r="S66" s="14">
        <f>IFERROR(S29/S12,"")</f>
        <v/>
      </c>
      <c r="T66" s="14">
        <f>IFERROR(T29/T12,"")</f>
        <v/>
      </c>
      <c r="U66" s="14">
        <f>IFERROR(U29/U12,"")</f>
        <v/>
      </c>
      <c r="V66" s="14">
        <f>IFERROR(V29/V12,"")</f>
        <v/>
      </c>
      <c r="W66" s="14">
        <f>IFERROR(W29/W12,"")</f>
        <v/>
      </c>
      <c r="X66" s="14">
        <f>IFERROR(X29/X12,"")</f>
        <v/>
      </c>
      <c r="Y66" s="14">
        <f>IFERROR(Y29/Y12,"")</f>
        <v/>
      </c>
      <c r="Z66" s="14">
        <f>IFERROR(Z29/Z12,"")</f>
        <v/>
      </c>
      <c r="AA66" s="14">
        <f>IFERROR(AA29/AA12,"")</f>
        <v/>
      </c>
      <c r="AB66" s="14">
        <f>IFERROR(AB29/AB12,"")</f>
        <v/>
      </c>
      <c r="AC66" s="14">
        <f>IFERROR(AC29/AC12,"")</f>
        <v/>
      </c>
      <c r="AD66" s="30">
        <f>IFERROR(AD29/AD12,"")</f>
        <v/>
      </c>
      <c r="AE66" s="30">
        <f>IFERROR(AE29/AE12,"")</f>
        <v/>
      </c>
      <c r="AF66" s="30">
        <f>IFERROR(AF29/AF12,"")</f>
        <v/>
      </c>
      <c r="AG66" s="30">
        <f>IFERROR(AG29/AG12,"")</f>
        <v/>
      </c>
      <c r="AH66" s="30">
        <f>IFERROR(AH29/AH12,"")</f>
        <v/>
      </c>
      <c r="AI66" s="30">
        <f>IFERROR(AI29/AI12,"")</f>
        <v/>
      </c>
      <c r="AJ66" s="30">
        <f>IFERROR(AJ29/AJ12,"")</f>
        <v/>
      </c>
      <c r="AK66" s="30">
        <f>IFERROR(AK29/AK12,"")</f>
        <v/>
      </c>
      <c r="AL66" s="30">
        <f>IFERROR(AL29/AL12,"")</f>
        <v/>
      </c>
      <c r="AN66" s="14">
        <f>IFERROR(AN29/AN12,"")</f>
        <v/>
      </c>
      <c r="AO66" s="14">
        <f>IFERROR(AO29/AO12,"")</f>
        <v/>
      </c>
      <c r="AP66" s="14">
        <f>IFERROR(AP29/AP12,"")</f>
        <v/>
      </c>
      <c r="AQ66" s="14">
        <f>IFERROR(AQ29/AQ12,"")</f>
        <v/>
      </c>
      <c r="AR66" s="14">
        <f>IFERROR(AR29/AR12,"")</f>
        <v/>
      </c>
      <c r="AS66" s="30">
        <f>IFERROR(AS29/AS12,"")</f>
        <v/>
      </c>
      <c r="AT66" s="30">
        <f>IFERROR(AT29/AT12,"")</f>
        <v/>
      </c>
      <c r="AU66" s="30">
        <f>IFERROR(AU29/AU12,"")</f>
        <v/>
      </c>
      <c r="AV66" s="30">
        <f>IFERROR(AV29/AV12,"")</f>
        <v/>
      </c>
      <c r="AW66" s="30">
        <f>IFERROR(AW29/AW12,"")</f>
        <v/>
      </c>
    </row>
    <row r="67">
      <c r="D67" s="8" t="inlineStr">
        <is>
          <t>Pretax Margin</t>
        </is>
      </c>
      <c r="G67" s="14">
        <f>IFERROR(G34/G12,"")</f>
        <v/>
      </c>
      <c r="H67" s="14">
        <f>IFERROR(H34/H12,"")</f>
        <v/>
      </c>
      <c r="I67" s="14">
        <f>IFERROR(I34/I12,"")</f>
        <v/>
      </c>
      <c r="J67" s="14">
        <f>IFERROR(J34/J12,"")</f>
        <v/>
      </c>
      <c r="K67" s="14">
        <f>IFERROR(K34/K12,"")</f>
        <v/>
      </c>
      <c r="L67" s="14">
        <f>IFERROR(L34/L12,"")</f>
        <v/>
      </c>
      <c r="M67" s="14">
        <f>IFERROR(M34/M12,"")</f>
        <v/>
      </c>
      <c r="N67" s="14">
        <f>IFERROR(N34/N12,"")</f>
        <v/>
      </c>
      <c r="O67" s="14">
        <f>IFERROR(O34/O12,"")</f>
        <v/>
      </c>
      <c r="P67" s="14">
        <f>IFERROR(P34/P12,"")</f>
        <v/>
      </c>
      <c r="Q67" s="14">
        <f>IFERROR(Q34/Q12,"")</f>
        <v/>
      </c>
      <c r="R67" s="14">
        <f>IFERROR(R34/R12,"")</f>
        <v/>
      </c>
      <c r="S67" s="14">
        <f>IFERROR(S34/S12,"")</f>
        <v/>
      </c>
      <c r="T67" s="14">
        <f>IFERROR(T34/T12,"")</f>
        <v/>
      </c>
      <c r="U67" s="14">
        <f>IFERROR(U34/U12,"")</f>
        <v/>
      </c>
      <c r="V67" s="14">
        <f>IFERROR(V34/V12,"")</f>
        <v/>
      </c>
      <c r="W67" s="14">
        <f>IFERROR(W34/W12,"")</f>
        <v/>
      </c>
      <c r="X67" s="14">
        <f>IFERROR(X34/X12,"")</f>
        <v/>
      </c>
      <c r="Y67" s="14">
        <f>IFERROR(Y34/Y12,"")</f>
        <v/>
      </c>
      <c r="Z67" s="14">
        <f>IFERROR(Z34/Z12,"")</f>
        <v/>
      </c>
      <c r="AA67" s="14">
        <f>IFERROR(AA34/AA12,"")</f>
        <v/>
      </c>
      <c r="AB67" s="14">
        <f>IFERROR(AB34/AB12,"")</f>
        <v/>
      </c>
      <c r="AC67" s="14">
        <f>IFERROR(AC34/AC12,"")</f>
        <v/>
      </c>
      <c r="AD67" s="30">
        <f>IFERROR(AD34/AD12,"")</f>
        <v/>
      </c>
      <c r="AE67" s="30">
        <f>IFERROR(AE34/AE12,"")</f>
        <v/>
      </c>
      <c r="AF67" s="30">
        <f>IFERROR(AF34/AF12,"")</f>
        <v/>
      </c>
      <c r="AG67" s="30">
        <f>IFERROR(AG34/AG12,"")</f>
        <v/>
      </c>
      <c r="AH67" s="30">
        <f>IFERROR(AH34/AH12,"")</f>
        <v/>
      </c>
      <c r="AI67" s="30">
        <f>IFERROR(AI34/AI12,"")</f>
        <v/>
      </c>
      <c r="AJ67" s="30">
        <f>IFERROR(AJ34/AJ12,"")</f>
        <v/>
      </c>
      <c r="AK67" s="30">
        <f>IFERROR(AK34/AK12,"")</f>
        <v/>
      </c>
      <c r="AL67" s="30">
        <f>IFERROR(AL34/AL12,"")</f>
        <v/>
      </c>
      <c r="AN67" s="14">
        <f>IFERROR(AN34/AN12,"")</f>
        <v/>
      </c>
      <c r="AO67" s="14">
        <f>IFERROR(AO34/AO12,"")</f>
        <v/>
      </c>
      <c r="AP67" s="14">
        <f>IFERROR(AP34/AP12,"")</f>
        <v/>
      </c>
      <c r="AQ67" s="14">
        <f>IFERROR(AQ34/AQ12,"")</f>
        <v/>
      </c>
      <c r="AR67" s="14">
        <f>IFERROR(AR34/AR12,"")</f>
        <v/>
      </c>
      <c r="AS67" s="30">
        <f>IFERROR(AS34/AS12,"")</f>
        <v/>
      </c>
      <c r="AT67" s="30">
        <f>IFERROR(AT34/AT12,"")</f>
        <v/>
      </c>
      <c r="AU67" s="30">
        <f>IFERROR(AU34/AU12,"")</f>
        <v/>
      </c>
      <c r="AV67" s="30">
        <f>IFERROR(AV34/AV12,"")</f>
        <v/>
      </c>
      <c r="AW67" s="30">
        <f>IFERROR(AW34/AW12,"")</f>
        <v/>
      </c>
    </row>
    <row r="68">
      <c r="D68" s="8" t="inlineStr">
        <is>
          <t>Net Margin</t>
        </is>
      </c>
      <c r="G68" s="14">
        <f>IFERROR(G38/G12,"")</f>
        <v/>
      </c>
      <c r="H68" s="14">
        <f>IFERROR(H38/H12,"")</f>
        <v/>
      </c>
      <c r="I68" s="14">
        <f>IFERROR(I38/I12,"")</f>
        <v/>
      </c>
      <c r="J68" s="14">
        <f>IFERROR(J38/J12,"")</f>
        <v/>
      </c>
      <c r="K68" s="14">
        <f>IFERROR(K38/K12,"")</f>
        <v/>
      </c>
      <c r="L68" s="14">
        <f>IFERROR(L38/L12,"")</f>
        <v/>
      </c>
      <c r="M68" s="14">
        <f>IFERROR(M38/M12,"")</f>
        <v/>
      </c>
      <c r="N68" s="14">
        <f>IFERROR(N38/N12,"")</f>
        <v/>
      </c>
      <c r="O68" s="14">
        <f>IFERROR(O38/O12,"")</f>
        <v/>
      </c>
      <c r="P68" s="14">
        <f>IFERROR(P38/P12,"")</f>
        <v/>
      </c>
      <c r="Q68" s="14">
        <f>IFERROR(Q38/Q12,"")</f>
        <v/>
      </c>
      <c r="R68" s="14">
        <f>IFERROR(R38/R12,"")</f>
        <v/>
      </c>
      <c r="S68" s="14">
        <f>IFERROR(S38/S12,"")</f>
        <v/>
      </c>
      <c r="T68" s="14">
        <f>IFERROR(T38/T12,"")</f>
        <v/>
      </c>
      <c r="U68" s="14">
        <f>IFERROR(U38/U12,"")</f>
        <v/>
      </c>
      <c r="V68" s="14">
        <f>IFERROR(V38/V12,"")</f>
        <v/>
      </c>
      <c r="W68" s="14">
        <f>IFERROR(W38/W12,"")</f>
        <v/>
      </c>
      <c r="X68" s="14">
        <f>IFERROR(X38/X12,"")</f>
        <v/>
      </c>
      <c r="Y68" s="14">
        <f>IFERROR(Y38/Y12,"")</f>
        <v/>
      </c>
      <c r="Z68" s="14">
        <f>IFERROR(Z38/Z12,"")</f>
        <v/>
      </c>
      <c r="AA68" s="14">
        <f>IFERROR(AA38/AA12,"")</f>
        <v/>
      </c>
      <c r="AB68" s="14">
        <f>IFERROR(AB38/AB12,"")</f>
        <v/>
      </c>
      <c r="AC68" s="14">
        <f>IFERROR(AC38/AC12,"")</f>
        <v/>
      </c>
      <c r="AD68" s="30">
        <f>IFERROR(AD38/AD12,"")</f>
        <v/>
      </c>
      <c r="AE68" s="30">
        <f>IFERROR(AE38/AE12,"")</f>
        <v/>
      </c>
      <c r="AF68" s="30">
        <f>IFERROR(AF38/AF12,"")</f>
        <v/>
      </c>
      <c r="AG68" s="30">
        <f>IFERROR(AG38/AG12,"")</f>
        <v/>
      </c>
      <c r="AH68" s="30">
        <f>IFERROR(AH38/AH12,"")</f>
        <v/>
      </c>
      <c r="AI68" s="30">
        <f>IFERROR(AI38/AI12,"")</f>
        <v/>
      </c>
      <c r="AJ68" s="30">
        <f>IFERROR(AJ38/AJ12,"")</f>
        <v/>
      </c>
      <c r="AK68" s="30">
        <f>IFERROR(AK38/AK12,"")</f>
        <v/>
      </c>
      <c r="AL68" s="30">
        <f>IFERROR(AL38/AL12,"")</f>
        <v/>
      </c>
      <c r="AN68" s="14">
        <f>IFERROR(AN38/AN12,"")</f>
        <v/>
      </c>
      <c r="AO68" s="14">
        <f>IFERROR(AO38/AO12,"")</f>
        <v/>
      </c>
      <c r="AP68" s="14">
        <f>IFERROR(AP38/AP12,"")</f>
        <v/>
      </c>
      <c r="AQ68" s="14">
        <f>IFERROR(AQ38/AQ12,"")</f>
        <v/>
      </c>
      <c r="AR68" s="14">
        <f>IFERROR(AR38/AR12,"")</f>
        <v/>
      </c>
      <c r="AS68" s="30">
        <f>IFERROR(AS38/AS12,"")</f>
        <v/>
      </c>
      <c r="AT68" s="30">
        <f>IFERROR(AT38/AT12,"")</f>
        <v/>
      </c>
      <c r="AU68" s="30">
        <f>IFERROR(AU38/AU12,"")</f>
        <v/>
      </c>
      <c r="AV68" s="30">
        <f>IFERROR(AV38/AV12,"")</f>
        <v/>
      </c>
      <c r="AW68" s="30">
        <f>IFERROR(AW38/AW12,"")</f>
        <v/>
      </c>
    </row>
    <row r="69"/>
    <row r="70"/>
    <row r="71"/>
    <row r="72">
      <c r="B72" s="7" t="inlineStr">
        <is>
          <t>KPI Drivers</t>
        </is>
      </c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  <c r="M72" s="7" t="n"/>
      <c r="N72" s="7" t="n"/>
      <c r="O72" s="7" t="n"/>
      <c r="P72" s="7" t="n"/>
      <c r="Q72" s="7" t="n"/>
      <c r="R72" s="7" t="n"/>
      <c r="S72" s="7" t="n"/>
      <c r="T72" s="7" t="n"/>
      <c r="U72" s="7" t="n"/>
      <c r="V72" s="7" t="n"/>
      <c r="W72" s="7" t="n"/>
      <c r="X72" s="7" t="n"/>
      <c r="Y72" s="7" t="n"/>
      <c r="Z72" s="7" t="n"/>
      <c r="AA72" s="7" t="n"/>
      <c r="AB72" s="7" t="n"/>
      <c r="AC72" s="7" t="n"/>
      <c r="AD72" s="7" t="n"/>
      <c r="AE72" s="7" t="n"/>
      <c r="AF72" s="7" t="n"/>
      <c r="AG72" s="7" t="n"/>
      <c r="AH72" s="7" t="n"/>
      <c r="AI72" s="7" t="n"/>
      <c r="AJ72" s="7" t="n"/>
      <c r="AK72" s="7" t="n"/>
      <c r="AL72" s="7" t="n"/>
      <c r="AN72" s="7" t="n"/>
      <c r="AO72" s="7" t="n"/>
      <c r="AP72" s="7" t="n"/>
      <c r="AQ72" s="7" t="n"/>
      <c r="AR72" s="7" t="n"/>
      <c r="AS72" s="7" t="n"/>
      <c r="AT72" s="7" t="n"/>
      <c r="AU72" s="7" t="n"/>
      <c r="AV72" s="7" t="n"/>
      <c r="AW72" s="7" t="n"/>
    </row>
    <row r="73"/>
    <row r="74">
      <c r="C74" s="6" t="inlineStr">
        <is>
          <t>Online Ecosystem Revenue ($M — QBO accounting + online services incl. Mailchimp, money)</t>
        </is>
      </c>
      <c r="G74" s="36" t="n">
        <v>621</v>
      </c>
      <c r="H74" s="36" t="n">
        <v>644</v>
      </c>
      <c r="I74" s="36" t="n">
        <v>715</v>
      </c>
      <c r="J74" s="36" t="n">
        <v>770</v>
      </c>
      <c r="K74" s="36" t="n">
        <v>845</v>
      </c>
      <c r="L74" s="36" t="n">
        <v>1121</v>
      </c>
      <c r="M74" s="36" t="n">
        <v>1192</v>
      </c>
      <c r="N74" s="36" t="n">
        <v>1280</v>
      </c>
      <c r="O74" s="36" t="n">
        <v>1349</v>
      </c>
      <c r="P74" s="36" t="n">
        <v>1391</v>
      </c>
      <c r="Q74" s="36" t="n">
        <v>1468</v>
      </c>
      <c r="R74" s="36" t="n">
        <v>1551</v>
      </c>
      <c r="S74" s="36" t="n">
        <v>1618</v>
      </c>
      <c r="T74" s="36" t="n">
        <v>1688</v>
      </c>
      <c r="U74" s="36" t="n">
        <v>1754</v>
      </c>
      <c r="V74" s="36" t="n">
        <v>1832</v>
      </c>
      <c r="W74" s="36" t="n">
        <v>1943</v>
      </c>
      <c r="X74" s="36" t="n">
        <v>2038</v>
      </c>
      <c r="Y74" s="36" t="n">
        <v>2103</v>
      </c>
      <c r="Z74" s="36" t="n">
        <v>2218</v>
      </c>
      <c r="AA74" s="36" t="n">
        <v>2351</v>
      </c>
      <c r="AB74" s="36" t="n">
        <v>2467</v>
      </c>
      <c r="AC74" s="36" t="n">
        <v>2497</v>
      </c>
      <c r="AD74" s="24">
        <f>Z74*(1+AD75)</f>
        <v/>
      </c>
      <c r="AE74" s="24">
        <f>AA74*(1+AE75)</f>
        <v/>
      </c>
      <c r="AF74" s="24">
        <f>AB74*(1+AF75)</f>
        <v/>
      </c>
      <c r="AG74" s="24">
        <f>AC74*(1+AG75)</f>
        <v/>
      </c>
      <c r="AH74" s="24">
        <f>AD74*(1+AH75)</f>
        <v/>
      </c>
      <c r="AI74" s="24">
        <f>AE74*(1+AI75)</f>
        <v/>
      </c>
      <c r="AJ74" s="24">
        <f>AF74*(1+AJ75)</f>
        <v/>
      </c>
      <c r="AK74" s="24">
        <f>AG74*(1+AK75)</f>
        <v/>
      </c>
      <c r="AL74" s="24">
        <f>AH74*(1+AL75)</f>
        <v/>
      </c>
      <c r="AN74" s="36" t="n">
        <v>2750</v>
      </c>
      <c r="AO74" s="36" t="n">
        <v>4438</v>
      </c>
      <c r="AP74" s="36" t="n">
        <v>5759</v>
      </c>
      <c r="AQ74" s="36" t="n">
        <v>6892</v>
      </c>
      <c r="AR74" s="36" t="n">
        <v>8302</v>
      </c>
      <c r="AS74" s="24">
        <f>AA74+AB74+AC74+AD74</f>
        <v/>
      </c>
      <c r="AT74" s="24">
        <f>AE74+AF74+AG74+AH74</f>
        <v/>
      </c>
      <c r="AU74" s="24">
        <f>AI74+AJ74+AK74+AL74</f>
        <v/>
      </c>
      <c r="AV74" s="24">
        <f>AU74*(1+AV75)</f>
        <v/>
      </c>
      <c r="AW74" s="24">
        <f>AV74*(1+AW75)</f>
        <v/>
      </c>
    </row>
    <row r="75">
      <c r="D75" s="3" t="inlineStr">
        <is>
          <t>YoY growth % (driver) — FY26 actual +19-21%; decel on Mailchimp held-for-cash drag; IES mid-market offset</t>
        </is>
      </c>
      <c r="K75" s="30">
        <f>IFERROR(K74/G74-1,"")</f>
        <v/>
      </c>
      <c r="L75" s="30">
        <f>IFERROR(L74/H74-1,"")</f>
        <v/>
      </c>
      <c r="M75" s="30">
        <f>IFERROR(M74/I74-1,"")</f>
        <v/>
      </c>
      <c r="N75" s="30">
        <f>IFERROR(N74/J74-1,"")</f>
        <v/>
      </c>
      <c r="O75" s="30">
        <f>IFERROR(O74/K74-1,"")</f>
        <v/>
      </c>
      <c r="P75" s="30">
        <f>IFERROR(P74/L74-1,"")</f>
        <v/>
      </c>
      <c r="Q75" s="30">
        <f>IFERROR(Q74/M74-1,"")</f>
        <v/>
      </c>
      <c r="R75" s="30">
        <f>IFERROR(R74/N74-1,"")</f>
        <v/>
      </c>
      <c r="S75" s="30">
        <f>IFERROR(S74/O74-1,"")</f>
        <v/>
      </c>
      <c r="T75" s="30">
        <f>IFERROR(T74/P74-1,"")</f>
        <v/>
      </c>
      <c r="U75" s="30">
        <f>IFERROR(U74/Q74-1,"")</f>
        <v/>
      </c>
      <c r="V75" s="30">
        <f>IFERROR(V74/R74-1,"")</f>
        <v/>
      </c>
      <c r="W75" s="30">
        <f>IFERROR(W74/S74-1,"")</f>
        <v/>
      </c>
      <c r="X75" s="30">
        <f>IFERROR(X74/T74-1,"")</f>
        <v/>
      </c>
      <c r="Y75" s="30">
        <f>IFERROR(Y74/U74-1,"")</f>
        <v/>
      </c>
      <c r="Z75" s="30">
        <f>IFERROR(Z74/V74-1,"")</f>
        <v/>
      </c>
      <c r="AA75" s="30">
        <f>IFERROR(AA74/W74-1,"")</f>
        <v/>
      </c>
      <c r="AB75" s="30">
        <f>IFERROR(AB74/X74-1,"")</f>
        <v/>
      </c>
      <c r="AC75" s="30">
        <f>IFERROR(AC74/Y74-1,"")</f>
        <v/>
      </c>
      <c r="AD75" s="31" t="n">
        <v>0.165</v>
      </c>
      <c r="AE75" s="31" t="n">
        <v>0.17</v>
      </c>
      <c r="AF75" s="31" t="n">
        <v>0.168</v>
      </c>
      <c r="AG75" s="31" t="n">
        <v>0.16</v>
      </c>
      <c r="AH75" s="31" t="n">
        <v>0.155</v>
      </c>
      <c r="AI75" s="31" t="n">
        <v>0.15</v>
      </c>
      <c r="AJ75" s="31" t="n">
        <v>0.145</v>
      </c>
      <c r="AK75" s="31" t="n">
        <v>0.14</v>
      </c>
      <c r="AL75" s="31" t="n">
        <v>0.135</v>
      </c>
      <c r="AO75" s="30">
        <f>IFERROR(AO74/AN74-1,"")</f>
        <v/>
      </c>
      <c r="AP75" s="30">
        <f>IFERROR(AP74/AO74-1,"")</f>
        <v/>
      </c>
      <c r="AQ75" s="30">
        <f>IFERROR(AQ74/AP74-1,"")</f>
        <v/>
      </c>
      <c r="AR75" s="30">
        <f>IFERROR(AR74/AQ74-1,"")</f>
        <v/>
      </c>
      <c r="AS75" s="30">
        <f>IFERROR(AS74/AR74-1,"")</f>
        <v/>
      </c>
      <c r="AT75" s="30">
        <f>IFERROR(AT74/AS74-1,"")</f>
        <v/>
      </c>
      <c r="AU75" s="30">
        <f>IFERROR(AU74/AT74-1,"")</f>
        <v/>
      </c>
      <c r="AV75" s="31" t="n">
        <v>0.12</v>
      </c>
      <c r="AW75" s="31" t="n">
        <v>0.105</v>
      </c>
    </row>
    <row r="76">
      <c r="C76" s="6" t="inlineStr">
        <is>
          <t>Desktop Ecosystem Revenue ($M — QB Desktop + services/supplies; managed for cash)</t>
        </is>
      </c>
      <c r="G76" s="36" t="n">
        <v>560</v>
      </c>
      <c r="H76" s="36" t="n">
        <v>434</v>
      </c>
      <c r="I76" s="36" t="n">
        <v>462</v>
      </c>
      <c r="J76" s="36" t="n">
        <v>482</v>
      </c>
      <c r="K76" s="36" t="n">
        <v>598</v>
      </c>
      <c r="L76" s="36" t="n">
        <v>460</v>
      </c>
      <c r="M76" s="36" t="n">
        <v>475</v>
      </c>
      <c r="N76" s="36" t="n">
        <v>489</v>
      </c>
      <c r="O76" s="36" t="n">
        <v>639</v>
      </c>
      <c r="P76" s="36" t="n">
        <v>506</v>
      </c>
      <c r="Q76" s="36" t="n">
        <v>553</v>
      </c>
      <c r="R76" s="36" t="n">
        <v>581</v>
      </c>
      <c r="S76" s="36" t="n">
        <v>726</v>
      </c>
      <c r="T76" s="36" t="n">
        <v>557</v>
      </c>
      <c r="U76" s="36" t="n">
        <v>633</v>
      </c>
      <c r="V76" s="36" t="n">
        <v>725</v>
      </c>
      <c r="W76" s="36" t="n">
        <v>601</v>
      </c>
      <c r="X76" s="36" t="n">
        <v>633</v>
      </c>
      <c r="Y76" s="36" t="n">
        <v>746</v>
      </c>
      <c r="Z76" s="36" t="n">
        <v>795</v>
      </c>
      <c r="AA76" s="36" t="n">
        <v>640</v>
      </c>
      <c r="AB76" s="36" t="n">
        <v>697</v>
      </c>
      <c r="AC76" s="36" t="n">
        <v>788</v>
      </c>
      <c r="AD76" s="24">
        <f>Z76*(1+AD77)</f>
        <v/>
      </c>
      <c r="AE76" s="24">
        <f>AA76*(1+AE77)</f>
        <v/>
      </c>
      <c r="AF76" s="24">
        <f>AB76*(1+AF77)</f>
        <v/>
      </c>
      <c r="AG76" s="24">
        <f>AC76*(1+AG77)</f>
        <v/>
      </c>
      <c r="AH76" s="24">
        <f>AD76*(1+AH77)</f>
        <v/>
      </c>
      <c r="AI76" s="24">
        <f>AE76*(1+AI77)</f>
        <v/>
      </c>
      <c r="AJ76" s="24">
        <f>AF76*(1+AJ77)</f>
        <v/>
      </c>
      <c r="AK76" s="24">
        <f>AG76*(1+AK77)</f>
        <v/>
      </c>
      <c r="AL76" s="24">
        <f>AH76*(1+AL77)</f>
        <v/>
      </c>
      <c r="AN76" s="36" t="n">
        <v>1938</v>
      </c>
      <c r="AO76" s="36" t="n">
        <v>2022</v>
      </c>
      <c r="AP76" s="36" t="n">
        <v>2279</v>
      </c>
      <c r="AQ76" s="36" t="n">
        <v>2641</v>
      </c>
      <c r="AR76" s="36" t="n">
        <v>2775</v>
      </c>
      <c r="AS76" s="24">
        <f>AA76+AB76+AC76+AD76</f>
        <v/>
      </c>
      <c r="AT76" s="24">
        <f>AE76+AF76+AG76+AH76</f>
        <v/>
      </c>
      <c r="AU76" s="24">
        <f>AI76+AJ76+AK76+AL76</f>
        <v/>
      </c>
      <c r="AV76" s="24">
        <f>AU76*(1+AV77)</f>
        <v/>
      </c>
      <c r="AW76" s="24">
        <f>AV76*(1+AW77)</f>
        <v/>
      </c>
    </row>
    <row r="77">
      <c r="D77" s="3" t="inlineStr">
        <is>
          <t>YoY growth % (driver) — FY25 quarters on restated basis (see data-file regime 3)</t>
        </is>
      </c>
      <c r="K77" s="30">
        <f>IFERROR(K76/G76-1,"")</f>
        <v/>
      </c>
      <c r="L77" s="30">
        <f>IFERROR(L76/H76-1,"")</f>
        <v/>
      </c>
      <c r="M77" s="30">
        <f>IFERROR(M76/I76-1,"")</f>
        <v/>
      </c>
      <c r="N77" s="30">
        <f>IFERROR(N76/J76-1,"")</f>
        <v/>
      </c>
      <c r="O77" s="30">
        <f>IFERROR(O76/K76-1,"")</f>
        <v/>
      </c>
      <c r="P77" s="30">
        <f>IFERROR(P76/L76-1,"")</f>
        <v/>
      </c>
      <c r="Q77" s="30">
        <f>IFERROR(Q76/M76-1,"")</f>
        <v/>
      </c>
      <c r="R77" s="30">
        <f>IFERROR(R76/N76-1,"")</f>
        <v/>
      </c>
      <c r="S77" s="30">
        <f>IFERROR(S76/O76-1,"")</f>
        <v/>
      </c>
      <c r="T77" s="30">
        <f>IFERROR(T76/P76-1,"")</f>
        <v/>
      </c>
      <c r="U77" s="30">
        <f>IFERROR(U76/Q76-1,"")</f>
        <v/>
      </c>
      <c r="V77" s="30">
        <f>IFERROR(V76/R76-1,"")</f>
        <v/>
      </c>
      <c r="W77" s="30">
        <f>IFERROR(W76/S76-1,"")</f>
        <v/>
      </c>
      <c r="X77" s="30">
        <f>IFERROR(X76/T76-1,"")</f>
        <v/>
      </c>
      <c r="Y77" s="30">
        <f>IFERROR(Y76/U76-1,"")</f>
        <v/>
      </c>
      <c r="Z77" s="30">
        <f>IFERROR(Z76/V76-1,"")</f>
        <v/>
      </c>
      <c r="AA77" s="30">
        <f>IFERROR(AA76/W76-1,"")</f>
        <v/>
      </c>
      <c r="AB77" s="30">
        <f>IFERROR(AB76/X76-1,"")</f>
        <v/>
      </c>
      <c r="AC77" s="30">
        <f>IFERROR(AC76/Y76-1,"")</f>
        <v/>
      </c>
      <c r="AD77" s="31" t="n">
        <v>0.04</v>
      </c>
      <c r="AE77" s="31" t="n">
        <v>0.03</v>
      </c>
      <c r="AF77" s="31" t="n">
        <v>0.025</v>
      </c>
      <c r="AG77" s="31" t="n">
        <v>0.02</v>
      </c>
      <c r="AH77" s="31" t="n">
        <v>0.02</v>
      </c>
      <c r="AI77" s="31" t="n">
        <v>0.01</v>
      </c>
      <c r="AJ77" s="31" t="n">
        <v>0.01</v>
      </c>
      <c r="AK77" s="31" t="n">
        <v>0.01</v>
      </c>
      <c r="AL77" s="31" t="n">
        <v>0.01</v>
      </c>
      <c r="AO77" s="30">
        <f>IFERROR(AO76/AN76-1,"")</f>
        <v/>
      </c>
      <c r="AP77" s="30">
        <f>IFERROR(AP76/AO76-1,"")</f>
        <v/>
      </c>
      <c r="AQ77" s="30">
        <f>IFERROR(AQ76/AP76-1,"")</f>
        <v/>
      </c>
      <c r="AR77" s="30">
        <f>IFERROR(AR76/AQ76-1,"")</f>
        <v/>
      </c>
      <c r="AS77" s="30">
        <f>IFERROR(AS76/AR76-1,"")</f>
        <v/>
      </c>
      <c r="AT77" s="30">
        <f>IFERROR(AT76/AS76-1,"")</f>
        <v/>
      </c>
      <c r="AU77" s="30">
        <f>IFERROR(AU76/AT76-1,"")</f>
        <v/>
      </c>
      <c r="AV77" s="31" t="n">
        <v>0.005</v>
      </c>
      <c r="AW77" s="31" t="n">
        <v>0</v>
      </c>
    </row>
    <row r="78">
      <c r="C78" s="6" t="inlineStr">
        <is>
          <t>GBS Revenue ($M, derived = Online + Desktop Ecosystem)</t>
        </is>
      </c>
      <c r="G78" s="26">
        <f>G74+G76</f>
        <v/>
      </c>
      <c r="H78" s="26">
        <f>H74+H76</f>
        <v/>
      </c>
      <c r="I78" s="26">
        <f>I74+I76</f>
        <v/>
      </c>
      <c r="J78" s="26">
        <f>J74+J76</f>
        <v/>
      </c>
      <c r="K78" s="26">
        <f>K74+K76</f>
        <v/>
      </c>
      <c r="L78" s="26">
        <f>L74+L76</f>
        <v/>
      </c>
      <c r="M78" s="26">
        <f>M74+M76</f>
        <v/>
      </c>
      <c r="N78" s="26">
        <f>N74+N76</f>
        <v/>
      </c>
      <c r="O78" s="26">
        <f>O74+O76</f>
        <v/>
      </c>
      <c r="P78" s="26">
        <f>P74+P76</f>
        <v/>
      </c>
      <c r="Q78" s="26">
        <f>Q74+Q76</f>
        <v/>
      </c>
      <c r="R78" s="26">
        <f>R74+R76</f>
        <v/>
      </c>
      <c r="S78" s="26">
        <f>S74+S76</f>
        <v/>
      </c>
      <c r="T78" s="26">
        <f>T74+T76</f>
        <v/>
      </c>
      <c r="U78" s="26">
        <f>U74+U76</f>
        <v/>
      </c>
      <c r="V78" s="26">
        <f>V74+V76</f>
        <v/>
      </c>
      <c r="W78" s="26">
        <f>W74+W76</f>
        <v/>
      </c>
      <c r="X78" s="26">
        <f>X74+X76</f>
        <v/>
      </c>
      <c r="Y78" s="26">
        <f>Y74+Y76</f>
        <v/>
      </c>
      <c r="Z78" s="26">
        <f>Z74+Z76</f>
        <v/>
      </c>
      <c r="AA78" s="26">
        <f>AA74+AA76</f>
        <v/>
      </c>
      <c r="AB78" s="26">
        <f>AB74+AB76</f>
        <v/>
      </c>
      <c r="AC78" s="26">
        <f>AC74+AC76</f>
        <v/>
      </c>
      <c r="AD78" s="26">
        <f>AD74+AD76</f>
        <v/>
      </c>
      <c r="AE78" s="26">
        <f>AE74+AE76</f>
        <v/>
      </c>
      <c r="AF78" s="26">
        <f>AF74+AF76</f>
        <v/>
      </c>
      <c r="AG78" s="26">
        <f>AG74+AG76</f>
        <v/>
      </c>
      <c r="AH78" s="26">
        <f>AH74+AH76</f>
        <v/>
      </c>
      <c r="AI78" s="26">
        <f>AI74+AI76</f>
        <v/>
      </c>
      <c r="AJ78" s="26">
        <f>AJ74+AJ76</f>
        <v/>
      </c>
      <c r="AK78" s="26">
        <f>AK74+AK76</f>
        <v/>
      </c>
      <c r="AL78" s="26">
        <f>AL74+AL76</f>
        <v/>
      </c>
      <c r="AN78" s="26">
        <f>AN74+AN76</f>
        <v/>
      </c>
      <c r="AO78" s="26">
        <f>AO74+AO76</f>
        <v/>
      </c>
      <c r="AP78" s="26">
        <f>AP74+AP76</f>
        <v/>
      </c>
      <c r="AQ78" s="26">
        <f>AQ74+AQ76</f>
        <v/>
      </c>
      <c r="AR78" s="26">
        <f>AR74+AR76</f>
        <v/>
      </c>
      <c r="AS78" s="26">
        <f>AS74+AS76</f>
        <v/>
      </c>
      <c r="AT78" s="26">
        <f>AT74+AT76</f>
        <v/>
      </c>
      <c r="AU78" s="26">
        <f>AU74+AU76</f>
        <v/>
      </c>
      <c r="AV78" s="26">
        <f>AV74+AV76</f>
        <v/>
      </c>
      <c r="AW78" s="26">
        <f>AW74+AW76</f>
        <v/>
      </c>
    </row>
    <row r="79"/>
    <row r="80">
      <c r="C80" s="6" t="inlineStr">
        <is>
          <t>TurboTax Revenue ($M — FY21-FY25: old Consumer segment as filed; FY26+: TurboTax offering line)</t>
        </is>
      </c>
      <c r="G80" s="36" t="n">
        <v>119</v>
      </c>
      <c r="H80" s="36" t="n">
        <v>147</v>
      </c>
      <c r="I80" s="36" t="n">
        <v>2445</v>
      </c>
      <c r="J80" s="36" t="n">
        <v>852</v>
      </c>
      <c r="K80" s="36" t="n">
        <v>120</v>
      </c>
      <c r="L80" s="36" t="n">
        <v>411</v>
      </c>
      <c r="M80" s="36" t="n">
        <v>3239</v>
      </c>
      <c r="N80" s="36" t="n">
        <v>145</v>
      </c>
      <c r="O80" s="36" t="n">
        <v>150</v>
      </c>
      <c r="P80" s="36" t="n">
        <v>516</v>
      </c>
      <c r="Q80" s="36" t="n">
        <v>3341</v>
      </c>
      <c r="R80" s="36" t="n">
        <v>128</v>
      </c>
      <c r="S80" s="36" t="n">
        <v>187</v>
      </c>
      <c r="T80" s="36" t="n">
        <v>492</v>
      </c>
      <c r="U80" s="36" t="n">
        <v>3653</v>
      </c>
      <c r="V80" s="36" t="n">
        <v>113</v>
      </c>
      <c r="W80" s="36" t="n">
        <v>176</v>
      </c>
      <c r="X80" s="36" t="n">
        <v>509</v>
      </c>
      <c r="Y80" s="36" t="n">
        <v>4048</v>
      </c>
      <c r="Z80" s="36" t="n">
        <v>137</v>
      </c>
      <c r="AA80" s="36" t="n">
        <v>198</v>
      </c>
      <c r="AB80" s="36" t="n">
        <v>581</v>
      </c>
      <c r="AC80" s="36" t="n">
        <v>4364</v>
      </c>
      <c r="AD80" s="24">
        <f>Z80*(1+AD81)</f>
        <v/>
      </c>
      <c r="AE80" s="24">
        <f>AA80*(1+AE81)</f>
        <v/>
      </c>
      <c r="AF80" s="24">
        <f>AB80*(1+AF81)</f>
        <v/>
      </c>
      <c r="AG80" s="24">
        <f>AC80*(1+AG81)</f>
        <v/>
      </c>
      <c r="AH80" s="24">
        <f>AD80*(1+AH81)</f>
        <v/>
      </c>
      <c r="AI80" s="24">
        <f>AE80*(1+AI81)</f>
        <v/>
      </c>
      <c r="AJ80" s="24">
        <f>AF80*(1+AJ81)</f>
        <v/>
      </c>
      <c r="AK80" s="24">
        <f>AG80*(1+AK81)</f>
        <v/>
      </c>
      <c r="AL80" s="24">
        <f>AH80*(1+AL81)</f>
        <v/>
      </c>
      <c r="AN80" s="36" t="n">
        <v>3563</v>
      </c>
      <c r="AO80" s="36" t="n">
        <v>3915</v>
      </c>
      <c r="AP80" s="36" t="n">
        <v>4135</v>
      </c>
      <c r="AQ80" s="36" t="n">
        <v>4445</v>
      </c>
      <c r="AR80" s="36" t="n">
        <v>4870</v>
      </c>
      <c r="AS80" s="24">
        <f>AA80+AB80+AC80+AD80</f>
        <v/>
      </c>
      <c r="AT80" s="24">
        <f>AE80+AF80+AG80+AH80</f>
        <v/>
      </c>
      <c r="AU80" s="24">
        <f>AI80+AJ80+AK80+AL80</f>
        <v/>
      </c>
      <c r="AV80" s="24">
        <f>AU80*(1+AV81)</f>
        <v/>
      </c>
      <c r="AW80" s="24">
        <f>AV80*(1+AW81)</f>
        <v/>
      </c>
    </row>
    <row r="81">
      <c r="D81" s="3" t="inlineStr">
        <is>
          <t>YoY growth % (driver) — Q4'26E anchors on old-basis Q4 FY25 (recast n/a until FY26 10-K); value-based DIY pivot + Live +36%</t>
        </is>
      </c>
      <c r="K81" s="30">
        <f>IFERROR(K80/G80-1,"")</f>
        <v/>
      </c>
      <c r="L81" s="30">
        <f>IFERROR(L80/H80-1,"")</f>
        <v/>
      </c>
      <c r="M81" s="30">
        <f>IFERROR(M80/I80-1,"")</f>
        <v/>
      </c>
      <c r="N81" s="30">
        <f>IFERROR(N80/J80-1,"")</f>
        <v/>
      </c>
      <c r="O81" s="30">
        <f>IFERROR(O80/K80-1,"")</f>
        <v/>
      </c>
      <c r="P81" s="30">
        <f>IFERROR(P80/L80-1,"")</f>
        <v/>
      </c>
      <c r="Q81" s="30">
        <f>IFERROR(Q80/M80-1,"")</f>
        <v/>
      </c>
      <c r="R81" s="30">
        <f>IFERROR(R80/N80-1,"")</f>
        <v/>
      </c>
      <c r="S81" s="30">
        <f>IFERROR(S80/O80-1,"")</f>
        <v/>
      </c>
      <c r="T81" s="30">
        <f>IFERROR(T80/P80-1,"")</f>
        <v/>
      </c>
      <c r="U81" s="30">
        <f>IFERROR(U80/Q80-1,"")</f>
        <v/>
      </c>
      <c r="V81" s="30">
        <f>IFERROR(V80/R80-1,"")</f>
        <v/>
      </c>
      <c r="W81" s="30">
        <f>IFERROR(W80/S80-1,"")</f>
        <v/>
      </c>
      <c r="X81" s="30">
        <f>IFERROR(X80/T80-1,"")</f>
        <v/>
      </c>
      <c r="Y81" s="30">
        <f>IFERROR(Y80/U80-1,"")</f>
        <v/>
      </c>
      <c r="Z81" s="30">
        <f>IFERROR(Z80/V80-1,"")</f>
        <v/>
      </c>
      <c r="AA81" s="30">
        <f>IFERROR(AA80/W80-1,"")</f>
        <v/>
      </c>
      <c r="AB81" s="30">
        <f>IFERROR(AB80/X80-1,"")</f>
        <v/>
      </c>
      <c r="AC81" s="30">
        <f>IFERROR(AC80/Y80-1,"")</f>
        <v/>
      </c>
      <c r="AD81" s="31" t="n">
        <v>0.02</v>
      </c>
      <c r="AE81" s="31" t="n">
        <v>0.07000000000000001</v>
      </c>
      <c r="AF81" s="31" t="n">
        <v>0.07000000000000001</v>
      </c>
      <c r="AG81" s="31" t="n">
        <v>0.065</v>
      </c>
      <c r="AH81" s="31" t="n">
        <v>0.055</v>
      </c>
      <c r="AI81" s="31" t="n">
        <v>0.065</v>
      </c>
      <c r="AJ81" s="31" t="n">
        <v>0.06</v>
      </c>
      <c r="AK81" s="31" t="n">
        <v>0.06</v>
      </c>
      <c r="AL81" s="31" t="n">
        <v>0.055</v>
      </c>
      <c r="AO81" s="30">
        <f>IFERROR(AO80/AN80-1,"")</f>
        <v/>
      </c>
      <c r="AP81" s="30">
        <f>IFERROR(AP80/AO80-1,"")</f>
        <v/>
      </c>
      <c r="AQ81" s="30">
        <f>IFERROR(AQ80/AP80-1,"")</f>
        <v/>
      </c>
      <c r="AR81" s="30">
        <f>IFERROR(AR80/AQ80-1,"")</f>
        <v/>
      </c>
      <c r="AS81" s="30">
        <f>IFERROR(AS80/AR80-1,"")</f>
        <v/>
      </c>
      <c r="AT81" s="30">
        <f>IFERROR(AT80/AS80-1,"")</f>
        <v/>
      </c>
      <c r="AU81" s="30">
        <f>IFERROR(AU80/AT80-1,"")</f>
        <v/>
      </c>
      <c r="AV81" s="31" t="n">
        <v>0.05</v>
      </c>
      <c r="AW81" s="31" t="n">
        <v>0.05</v>
      </c>
    </row>
    <row r="82">
      <c r="C82" s="6" t="inlineStr">
        <is>
          <t>Credit Karma Revenue ($M)</t>
        </is>
      </c>
      <c r="G82" s="36" t="n">
        <v>0</v>
      </c>
      <c r="H82" s="36" t="n">
        <v>144</v>
      </c>
      <c r="I82" s="36" t="n">
        <v>316</v>
      </c>
      <c r="J82" s="36" t="n">
        <v>405</v>
      </c>
      <c r="K82" s="36" t="n">
        <v>418</v>
      </c>
      <c r="L82" s="36" t="n">
        <v>444</v>
      </c>
      <c r="M82" s="36" t="n">
        <v>468</v>
      </c>
      <c r="N82" s="36" t="n">
        <v>475</v>
      </c>
      <c r="O82" s="36" t="n">
        <v>425</v>
      </c>
      <c r="P82" s="36" t="n">
        <v>375</v>
      </c>
      <c r="Q82" s="36" t="n">
        <v>410</v>
      </c>
      <c r="R82" s="36" t="n">
        <v>424</v>
      </c>
      <c r="S82" s="36" t="n">
        <v>405</v>
      </c>
      <c r="T82" s="36" t="n">
        <v>375</v>
      </c>
      <c r="U82" s="36" t="n">
        <v>443</v>
      </c>
      <c r="V82" s="36" t="n">
        <v>485</v>
      </c>
      <c r="W82" s="36" t="n">
        <v>524</v>
      </c>
      <c r="X82" s="36" t="n">
        <v>511</v>
      </c>
      <c r="Y82" s="36" t="n">
        <v>579</v>
      </c>
      <c r="Z82" s="36" t="n">
        <v>649</v>
      </c>
      <c r="AA82" s="36" t="n">
        <v>651</v>
      </c>
      <c r="AB82" s="36" t="n">
        <v>616</v>
      </c>
      <c r="AC82" s="36" t="n">
        <v>631</v>
      </c>
      <c r="AD82" s="24">
        <f>Z82*(1+AD83)</f>
        <v/>
      </c>
      <c r="AE82" s="24">
        <f>AA82*(1+AE83)</f>
        <v/>
      </c>
      <c r="AF82" s="24">
        <f>AB82*(1+AF83)</f>
        <v/>
      </c>
      <c r="AG82" s="24">
        <f>AC82*(1+AG83)</f>
        <v/>
      </c>
      <c r="AH82" s="24">
        <f>AD82*(1+AH83)</f>
        <v/>
      </c>
      <c r="AI82" s="24">
        <f>AE82*(1+AI83)</f>
        <v/>
      </c>
      <c r="AJ82" s="24">
        <f>AF82*(1+AJ83)</f>
        <v/>
      </c>
      <c r="AK82" s="24">
        <f>AG82*(1+AK83)</f>
        <v/>
      </c>
      <c r="AL82" s="24">
        <f>AH82*(1+AL83)</f>
        <v/>
      </c>
      <c r="AN82" s="36" t="n">
        <v>865</v>
      </c>
      <c r="AO82" s="36" t="n">
        <v>1805</v>
      </c>
      <c r="AP82" s="36" t="n">
        <v>1634</v>
      </c>
      <c r="AQ82" s="36" t="n">
        <v>1708</v>
      </c>
      <c r="AR82" s="36" t="n">
        <v>2263</v>
      </c>
      <c r="AS82" s="24">
        <f>AA82+AB82+AC82+AD82</f>
        <v/>
      </c>
      <c r="AT82" s="24">
        <f>AE82+AF82+AG82+AH82</f>
        <v/>
      </c>
      <c r="AU82" s="24">
        <f>AI82+AJ82+AK82+AL82</f>
        <v/>
      </c>
      <c r="AV82" s="24">
        <f>AU82*(1+AV83)</f>
        <v/>
      </c>
      <c r="AW82" s="24">
        <f>AV82*(1+AW83)</f>
        <v/>
      </c>
    </row>
    <row r="83">
      <c r="D83" s="3" t="inlineStr">
        <is>
          <t>YoY growth % (driver) — decel from FY26 +22% pace (personal loans / insurance verticals)</t>
        </is>
      </c>
      <c r="K83" s="30">
        <f>IFERROR(K82/G82-1,"")</f>
        <v/>
      </c>
      <c r="L83" s="30">
        <f>IFERROR(L82/H82-1,"")</f>
        <v/>
      </c>
      <c r="M83" s="30">
        <f>IFERROR(M82/I82-1,"")</f>
        <v/>
      </c>
      <c r="N83" s="30">
        <f>IFERROR(N82/J82-1,"")</f>
        <v/>
      </c>
      <c r="O83" s="30">
        <f>IFERROR(O82/K82-1,"")</f>
        <v/>
      </c>
      <c r="P83" s="30">
        <f>IFERROR(P82/L82-1,"")</f>
        <v/>
      </c>
      <c r="Q83" s="30">
        <f>IFERROR(Q82/M82-1,"")</f>
        <v/>
      </c>
      <c r="R83" s="30">
        <f>IFERROR(R82/N82-1,"")</f>
        <v/>
      </c>
      <c r="S83" s="30">
        <f>IFERROR(S82/O82-1,"")</f>
        <v/>
      </c>
      <c r="T83" s="30">
        <f>IFERROR(T82/P82-1,"")</f>
        <v/>
      </c>
      <c r="U83" s="30">
        <f>IFERROR(U82/Q82-1,"")</f>
        <v/>
      </c>
      <c r="V83" s="30">
        <f>IFERROR(V82/R82-1,"")</f>
        <v/>
      </c>
      <c r="W83" s="30">
        <f>IFERROR(W82/S82-1,"")</f>
        <v/>
      </c>
      <c r="X83" s="30">
        <f>IFERROR(X82/T82-1,"")</f>
        <v/>
      </c>
      <c r="Y83" s="30">
        <f>IFERROR(Y82/U82-1,"")</f>
        <v/>
      </c>
      <c r="Z83" s="30">
        <f>IFERROR(Z82/V82-1,"")</f>
        <v/>
      </c>
      <c r="AA83" s="30">
        <f>IFERROR(AA82/W82-1,"")</f>
        <v/>
      </c>
      <c r="AB83" s="30">
        <f>IFERROR(AB82/X82-1,"")</f>
        <v/>
      </c>
      <c r="AC83" s="30">
        <f>IFERROR(AC82/Y82-1,"")</f>
        <v/>
      </c>
      <c r="AD83" s="31" t="n">
        <v>0.07000000000000001</v>
      </c>
      <c r="AE83" s="31" t="n">
        <v>0.11</v>
      </c>
      <c r="AF83" s="31" t="n">
        <v>0.105</v>
      </c>
      <c r="AG83" s="31" t="n">
        <v>0.1</v>
      </c>
      <c r="AH83" s="31" t="n">
        <v>0.09</v>
      </c>
      <c r="AI83" s="31" t="n">
        <v>0.09</v>
      </c>
      <c r="AJ83" s="31" t="n">
        <v>0.08500000000000001</v>
      </c>
      <c r="AK83" s="31" t="n">
        <v>0.08</v>
      </c>
      <c r="AL83" s="31" t="n">
        <v>0.08</v>
      </c>
      <c r="AO83" s="30">
        <f>IFERROR(AO82/AN82-1,"")</f>
        <v/>
      </c>
      <c r="AP83" s="30">
        <f>IFERROR(AP82/AO82-1,"")</f>
        <v/>
      </c>
      <c r="AQ83" s="30">
        <f>IFERROR(AQ82/AP82-1,"")</f>
        <v/>
      </c>
      <c r="AR83" s="30">
        <f>IFERROR(AR82/AQ82-1,"")</f>
        <v/>
      </c>
      <c r="AS83" s="30">
        <f>IFERROR(AS82/AR82-1,"")</f>
        <v/>
      </c>
      <c r="AT83" s="30">
        <f>IFERROR(AT82/AS82-1,"")</f>
        <v/>
      </c>
      <c r="AU83" s="30">
        <f>IFERROR(AU82/AT82-1,"")</f>
        <v/>
      </c>
      <c r="AV83" s="31" t="n">
        <v>0.07000000000000001</v>
      </c>
      <c r="AW83" s="31" t="n">
        <v>0.065</v>
      </c>
    </row>
    <row r="84">
      <c r="C84" s="6" t="inlineStr">
        <is>
          <t>ProTax Revenue ($M)</t>
        </is>
      </c>
      <c r="G84" s="36" t="n">
        <v>23</v>
      </c>
      <c r="H84" s="36" t="n">
        <v>207</v>
      </c>
      <c r="I84" s="36" t="n">
        <v>235</v>
      </c>
      <c r="J84" s="36" t="n">
        <v>52</v>
      </c>
      <c r="K84" s="36" t="n">
        <v>26</v>
      </c>
      <c r="L84" s="36" t="n">
        <v>237</v>
      </c>
      <c r="M84" s="36" t="n">
        <v>258</v>
      </c>
      <c r="N84" s="36" t="n">
        <v>25</v>
      </c>
      <c r="O84" s="36" t="n">
        <v>34</v>
      </c>
      <c r="P84" s="36" t="n">
        <v>253</v>
      </c>
      <c r="Q84" s="36" t="n">
        <v>246</v>
      </c>
      <c r="R84" s="36" t="n">
        <v>28</v>
      </c>
      <c r="S84" s="36" t="n">
        <v>42</v>
      </c>
      <c r="T84" s="36" t="n">
        <v>274</v>
      </c>
      <c r="U84" s="36" t="n">
        <v>254</v>
      </c>
      <c r="V84" s="36" t="n">
        <v>29</v>
      </c>
      <c r="W84" s="36" t="n">
        <v>39</v>
      </c>
      <c r="X84" s="36" t="n">
        <v>272</v>
      </c>
      <c r="Y84" s="36" t="n">
        <v>278</v>
      </c>
      <c r="Z84" s="36" t="n">
        <v>32</v>
      </c>
      <c r="AA84" s="36" t="n">
        <v>45</v>
      </c>
      <c r="AB84" s="36" t="n">
        <v>290</v>
      </c>
      <c r="AC84" s="36" t="n">
        <v>278</v>
      </c>
      <c r="AD84" s="24">
        <f>Z84*(1+AD85)</f>
        <v/>
      </c>
      <c r="AE84" s="24">
        <f>AA84*(1+AE85)</f>
        <v/>
      </c>
      <c r="AF84" s="24">
        <f>AB84*(1+AF85)</f>
        <v/>
      </c>
      <c r="AG84" s="24">
        <f>AC84*(1+AG85)</f>
        <v/>
      </c>
      <c r="AH84" s="24">
        <f>AD84*(1+AH85)</f>
        <v/>
      </c>
      <c r="AI84" s="24">
        <f>AE84*(1+AI85)</f>
        <v/>
      </c>
      <c r="AJ84" s="24">
        <f>AF84*(1+AJ85)</f>
        <v/>
      </c>
      <c r="AK84" s="24">
        <f>AG84*(1+AK85)</f>
        <v/>
      </c>
      <c r="AL84" s="24">
        <f>AH84*(1+AL85)</f>
        <v/>
      </c>
      <c r="AN84" s="36" t="n">
        <v>517</v>
      </c>
      <c r="AO84" s="36" t="n">
        <v>546</v>
      </c>
      <c r="AP84" s="36" t="n">
        <v>561</v>
      </c>
      <c r="AQ84" s="36" t="n">
        <v>599</v>
      </c>
      <c r="AR84" s="36" t="n">
        <v>621</v>
      </c>
      <c r="AS84" s="24">
        <f>AA84+AB84+AC84+AD84</f>
        <v/>
      </c>
      <c r="AT84" s="24">
        <f>AE84+AF84+AG84+AH84</f>
        <v/>
      </c>
      <c r="AU84" s="24">
        <f>AI84+AJ84+AK84+AL84</f>
        <v/>
      </c>
      <c r="AV84" s="24">
        <f>AU84*(1+AV85)</f>
        <v/>
      </c>
      <c r="AW84" s="24">
        <f>AV84*(1+AW85)</f>
        <v/>
      </c>
    </row>
    <row r="85">
      <c r="D85" s="3" t="inlineStr">
        <is>
          <t>YoY growth % (driver) — mature professional-tax franchise, LSD growth</t>
        </is>
      </c>
      <c r="K85" s="30">
        <f>IFERROR(K84/G84-1,"")</f>
        <v/>
      </c>
      <c r="L85" s="30">
        <f>IFERROR(L84/H84-1,"")</f>
        <v/>
      </c>
      <c r="M85" s="30">
        <f>IFERROR(M84/I84-1,"")</f>
        <v/>
      </c>
      <c r="N85" s="30">
        <f>IFERROR(N84/J84-1,"")</f>
        <v/>
      </c>
      <c r="O85" s="30">
        <f>IFERROR(O84/K84-1,"")</f>
        <v/>
      </c>
      <c r="P85" s="30">
        <f>IFERROR(P84/L84-1,"")</f>
        <v/>
      </c>
      <c r="Q85" s="30">
        <f>IFERROR(Q84/M84-1,"")</f>
        <v/>
      </c>
      <c r="R85" s="30">
        <f>IFERROR(R84/N84-1,"")</f>
        <v/>
      </c>
      <c r="S85" s="30">
        <f>IFERROR(S84/O84-1,"")</f>
        <v/>
      </c>
      <c r="T85" s="30">
        <f>IFERROR(T84/P84-1,"")</f>
        <v/>
      </c>
      <c r="U85" s="30">
        <f>IFERROR(U84/Q84-1,"")</f>
        <v/>
      </c>
      <c r="V85" s="30">
        <f>IFERROR(V84/R84-1,"")</f>
        <v/>
      </c>
      <c r="W85" s="30">
        <f>IFERROR(W84/S84-1,"")</f>
        <v/>
      </c>
      <c r="X85" s="30">
        <f>IFERROR(X84/T84-1,"")</f>
        <v/>
      </c>
      <c r="Y85" s="30">
        <f>IFERROR(Y84/U84-1,"")</f>
        <v/>
      </c>
      <c r="Z85" s="30">
        <f>IFERROR(Z84/V84-1,"")</f>
        <v/>
      </c>
      <c r="AA85" s="30">
        <f>IFERROR(AA84/W84-1,"")</f>
        <v/>
      </c>
      <c r="AB85" s="30">
        <f>IFERROR(AB84/X84-1,"")</f>
        <v/>
      </c>
      <c r="AC85" s="30">
        <f>IFERROR(AC84/Y84-1,"")</f>
        <v/>
      </c>
      <c r="AD85" s="31" t="n">
        <v>0</v>
      </c>
      <c r="AE85" s="31" t="n">
        <v>0.03</v>
      </c>
      <c r="AF85" s="31" t="n">
        <v>0.03</v>
      </c>
      <c r="AG85" s="31" t="n">
        <v>0.03</v>
      </c>
      <c r="AH85" s="31" t="n">
        <v>0.03</v>
      </c>
      <c r="AI85" s="31" t="n">
        <v>0.025</v>
      </c>
      <c r="AJ85" s="31" t="n">
        <v>0.025</v>
      </c>
      <c r="AK85" s="31" t="n">
        <v>0.025</v>
      </c>
      <c r="AL85" s="31" t="n">
        <v>0.025</v>
      </c>
      <c r="AO85" s="30">
        <f>IFERROR(AO84/AN84-1,"")</f>
        <v/>
      </c>
      <c r="AP85" s="30">
        <f>IFERROR(AP84/AO84-1,"")</f>
        <v/>
      </c>
      <c r="AQ85" s="30">
        <f>IFERROR(AQ84/AP84-1,"")</f>
        <v/>
      </c>
      <c r="AR85" s="30">
        <f>IFERROR(AR84/AQ84-1,"")</f>
        <v/>
      </c>
      <c r="AS85" s="30">
        <f>IFERROR(AS84/AR84-1,"")</f>
        <v/>
      </c>
      <c r="AT85" s="30">
        <f>IFERROR(AT84/AS84-1,"")</f>
        <v/>
      </c>
      <c r="AU85" s="30">
        <f>IFERROR(AU84/AT84-1,"")</f>
        <v/>
      </c>
      <c r="AV85" s="31" t="n">
        <v>0.02</v>
      </c>
      <c r="AW85" s="31" t="n">
        <v>0.02</v>
      </c>
    </row>
    <row r="86">
      <c r="C86" s="6" t="inlineStr">
        <is>
          <t>Consumer Group Revenue ($M, derived = TurboTax + Credit Karma + ProTax)</t>
        </is>
      </c>
      <c r="G86" s="26">
        <f>G80+G82+G84</f>
        <v/>
      </c>
      <c r="H86" s="26">
        <f>H80+H82+H84</f>
        <v/>
      </c>
      <c r="I86" s="26">
        <f>I80+I82+I84</f>
        <v/>
      </c>
      <c r="J86" s="26">
        <f>J80+J82+J84</f>
        <v/>
      </c>
      <c r="K86" s="26">
        <f>K80+K82+K84</f>
        <v/>
      </c>
      <c r="L86" s="26">
        <f>L80+L82+L84</f>
        <v/>
      </c>
      <c r="M86" s="26">
        <f>M80+M82+M84</f>
        <v/>
      </c>
      <c r="N86" s="26">
        <f>N80+N82+N84</f>
        <v/>
      </c>
      <c r="O86" s="26">
        <f>O80+O82+O84</f>
        <v/>
      </c>
      <c r="P86" s="26">
        <f>P80+P82+P84</f>
        <v/>
      </c>
      <c r="Q86" s="26">
        <f>Q80+Q82+Q84</f>
        <v/>
      </c>
      <c r="R86" s="26">
        <f>R80+R82+R84</f>
        <v/>
      </c>
      <c r="S86" s="26">
        <f>S80+S82+S84</f>
        <v/>
      </c>
      <c r="T86" s="26">
        <f>T80+T82+T84</f>
        <v/>
      </c>
      <c r="U86" s="26">
        <f>U80+U82+U84</f>
        <v/>
      </c>
      <c r="V86" s="26">
        <f>V80+V82+V84</f>
        <v/>
      </c>
      <c r="W86" s="26">
        <f>W80+W82+W84</f>
        <v/>
      </c>
      <c r="X86" s="26">
        <f>X80+X82+X84</f>
        <v/>
      </c>
      <c r="Y86" s="26">
        <f>Y80+Y82+Y84</f>
        <v/>
      </c>
      <c r="Z86" s="26">
        <f>Z80+Z82+Z84</f>
        <v/>
      </c>
      <c r="AA86" s="26">
        <f>AA80+AA82+AA84</f>
        <v/>
      </c>
      <c r="AB86" s="26">
        <f>AB80+AB82+AB84</f>
        <v/>
      </c>
      <c r="AC86" s="26">
        <f>AC80+AC82+AC84</f>
        <v/>
      </c>
      <c r="AD86" s="26">
        <f>AD80+AD82+AD84</f>
        <v/>
      </c>
      <c r="AE86" s="26">
        <f>AE80+AE82+AE84</f>
        <v/>
      </c>
      <c r="AF86" s="26">
        <f>AF80+AF82+AF84</f>
        <v/>
      </c>
      <c r="AG86" s="26">
        <f>AG80+AG82+AG84</f>
        <v/>
      </c>
      <c r="AH86" s="26">
        <f>AH80+AH82+AH84</f>
        <v/>
      </c>
      <c r="AI86" s="26">
        <f>AI80+AI82+AI84</f>
        <v/>
      </c>
      <c r="AJ86" s="26">
        <f>AJ80+AJ82+AJ84</f>
        <v/>
      </c>
      <c r="AK86" s="26">
        <f>AK80+AK82+AK84</f>
        <v/>
      </c>
      <c r="AL86" s="26">
        <f>AL80+AL82+AL84</f>
        <v/>
      </c>
      <c r="AN86" s="26">
        <f>AN80+AN82+AN84</f>
        <v/>
      </c>
      <c r="AO86" s="26">
        <f>AO80+AO82+AO84</f>
        <v/>
      </c>
      <c r="AP86" s="26">
        <f>AP80+AP82+AP84</f>
        <v/>
      </c>
      <c r="AQ86" s="26">
        <f>AQ80+AQ82+AQ84</f>
        <v/>
      </c>
      <c r="AR86" s="26">
        <f>AR80+AR82+AR84</f>
        <v/>
      </c>
      <c r="AS86" s="26">
        <f>AS80+AS82+AS84</f>
        <v/>
      </c>
      <c r="AT86" s="26">
        <f>AT80+AT82+AT84</f>
        <v/>
      </c>
      <c r="AU86" s="26">
        <f>AU80+AU82+AU84</f>
        <v/>
      </c>
      <c r="AV86" s="26">
        <f>AV80+AV82+AV84</f>
        <v/>
      </c>
      <c r="AW86" s="26">
        <f>AW80+AW82+AW84</f>
        <v/>
      </c>
    </row>
    <row r="87">
      <c r="D87" s="3" t="inlineStr">
        <is>
          <t>Consumer Group YoY % (basis-invariant across the FY26 recast — the clean cross-regime compare)</t>
        </is>
      </c>
      <c r="K87" s="30">
        <f>IFERROR(K86/G86-1,"")</f>
        <v/>
      </c>
      <c r="L87" s="30">
        <f>IFERROR(L86/H86-1,"")</f>
        <v/>
      </c>
      <c r="M87" s="30">
        <f>IFERROR(M86/I86-1,"")</f>
        <v/>
      </c>
      <c r="N87" s="30">
        <f>IFERROR(N86/J86-1,"")</f>
        <v/>
      </c>
      <c r="O87" s="30">
        <f>IFERROR(O86/K86-1,"")</f>
        <v/>
      </c>
      <c r="P87" s="30">
        <f>IFERROR(P86/L86-1,"")</f>
        <v/>
      </c>
      <c r="Q87" s="30">
        <f>IFERROR(Q86/M86-1,"")</f>
        <v/>
      </c>
      <c r="R87" s="30">
        <f>IFERROR(R86/N86-1,"")</f>
        <v/>
      </c>
      <c r="S87" s="30">
        <f>IFERROR(S86/O86-1,"")</f>
        <v/>
      </c>
      <c r="T87" s="30">
        <f>IFERROR(T86/P86-1,"")</f>
        <v/>
      </c>
      <c r="U87" s="30">
        <f>IFERROR(U86/Q86-1,"")</f>
        <v/>
      </c>
      <c r="V87" s="30">
        <f>IFERROR(V86/R86-1,"")</f>
        <v/>
      </c>
      <c r="W87" s="30">
        <f>IFERROR(W86/S86-1,"")</f>
        <v/>
      </c>
      <c r="X87" s="30">
        <f>IFERROR(X86/T86-1,"")</f>
        <v/>
      </c>
      <c r="Y87" s="30">
        <f>IFERROR(Y86/U86-1,"")</f>
        <v/>
      </c>
      <c r="Z87" s="30">
        <f>IFERROR(Z86/V86-1,"")</f>
        <v/>
      </c>
      <c r="AA87" s="30">
        <f>IFERROR(AA86/W86-1,"")</f>
        <v/>
      </c>
      <c r="AB87" s="30">
        <f>IFERROR(AB86/X86-1,"")</f>
        <v/>
      </c>
      <c r="AC87" s="30">
        <f>IFERROR(AC86/Y86-1,"")</f>
        <v/>
      </c>
      <c r="AD87" s="30">
        <f>IFERROR(AD86/Z86-1,"")</f>
        <v/>
      </c>
      <c r="AE87" s="30">
        <f>IFERROR(AE86/AA86-1,"")</f>
        <v/>
      </c>
      <c r="AF87" s="30">
        <f>IFERROR(AF86/AB86-1,"")</f>
        <v/>
      </c>
      <c r="AG87" s="30">
        <f>IFERROR(AG86/AC86-1,"")</f>
        <v/>
      </c>
      <c r="AH87" s="30">
        <f>IFERROR(AH86/AD86-1,"")</f>
        <v/>
      </c>
      <c r="AI87" s="30">
        <f>IFERROR(AI86/AE86-1,"")</f>
        <v/>
      </c>
      <c r="AJ87" s="30">
        <f>IFERROR(AJ86/AF86-1,"")</f>
        <v/>
      </c>
      <c r="AK87" s="30">
        <f>IFERROR(AK86/AG86-1,"")</f>
        <v/>
      </c>
      <c r="AL87" s="30">
        <f>IFERROR(AL86/AH86-1,"")</f>
        <v/>
      </c>
      <c r="AO87" s="30">
        <f>IFERROR(AO86/AN86-1,"")</f>
        <v/>
      </c>
      <c r="AP87" s="30">
        <f>IFERROR(AP86/AO86-1,"")</f>
        <v/>
      </c>
      <c r="AQ87" s="30">
        <f>IFERROR(AQ86/AP86-1,"")</f>
        <v/>
      </c>
      <c r="AR87" s="30">
        <f>IFERROR(AR86/AQ86-1,"")</f>
        <v/>
      </c>
      <c r="AS87" s="30">
        <f>IFERROR(AS86/AR86-1,"")</f>
        <v/>
      </c>
      <c r="AT87" s="30">
        <f>IFERROR(AT86/AS86-1,"")</f>
        <v/>
      </c>
      <c r="AU87" s="30">
        <f>IFERROR(AU86/AT86-1,"")</f>
        <v/>
      </c>
      <c r="AV87" s="30">
        <f>IFERROR(AV86/AU86-1,"")</f>
        <v/>
      </c>
      <c r="AW87" s="30">
        <f>IFERROR(AW86/AV86-1,"")</f>
        <v/>
      </c>
    </row>
    <row r="88"/>
    <row r="89">
      <c r="C89" s="6" t="inlineStr">
        <is>
          <t>Total Net Revenue ($M, derived = GBS + Consumer Group)</t>
        </is>
      </c>
      <c r="G89" s="26">
        <f>G78+G86</f>
        <v/>
      </c>
      <c r="H89" s="26">
        <f>H78+H86</f>
        <v/>
      </c>
      <c r="I89" s="26">
        <f>I78+I86</f>
        <v/>
      </c>
      <c r="J89" s="26">
        <f>J78+J86</f>
        <v/>
      </c>
      <c r="K89" s="26">
        <f>K78+K86</f>
        <v/>
      </c>
      <c r="L89" s="26">
        <f>L78+L86</f>
        <v/>
      </c>
      <c r="M89" s="26">
        <f>M78+M86</f>
        <v/>
      </c>
      <c r="N89" s="26">
        <f>N78+N86</f>
        <v/>
      </c>
      <c r="O89" s="26">
        <f>O78+O86</f>
        <v/>
      </c>
      <c r="P89" s="26">
        <f>P78+P86</f>
        <v/>
      </c>
      <c r="Q89" s="26">
        <f>Q78+Q86</f>
        <v/>
      </c>
      <c r="R89" s="26">
        <f>R78+R86</f>
        <v/>
      </c>
      <c r="S89" s="26">
        <f>S78+S86</f>
        <v/>
      </c>
      <c r="T89" s="26">
        <f>T78+T86</f>
        <v/>
      </c>
      <c r="U89" s="26">
        <f>U78+U86</f>
        <v/>
      </c>
      <c r="V89" s="26">
        <f>V78+V86</f>
        <v/>
      </c>
      <c r="W89" s="26">
        <f>W78+W86</f>
        <v/>
      </c>
      <c r="X89" s="26">
        <f>X78+X86</f>
        <v/>
      </c>
      <c r="Y89" s="26">
        <f>Y78+Y86</f>
        <v/>
      </c>
      <c r="Z89" s="26">
        <f>Z78+Z86</f>
        <v/>
      </c>
      <c r="AA89" s="26">
        <f>AA78+AA86</f>
        <v/>
      </c>
      <c r="AB89" s="26">
        <f>AB78+AB86</f>
        <v/>
      </c>
      <c r="AC89" s="26">
        <f>AC78+AC86</f>
        <v/>
      </c>
      <c r="AD89" s="26">
        <f>AD78+AD86</f>
        <v/>
      </c>
      <c r="AE89" s="26">
        <f>AE78+AE86</f>
        <v/>
      </c>
      <c r="AF89" s="26">
        <f>AF78+AF86</f>
        <v/>
      </c>
      <c r="AG89" s="26">
        <f>AG78+AG86</f>
        <v/>
      </c>
      <c r="AH89" s="26">
        <f>AH78+AH86</f>
        <v/>
      </c>
      <c r="AI89" s="26">
        <f>AI78+AI86</f>
        <v/>
      </c>
      <c r="AJ89" s="26">
        <f>AJ78+AJ86</f>
        <v/>
      </c>
      <c r="AK89" s="26">
        <f>AK78+AK86</f>
        <v/>
      </c>
      <c r="AL89" s="26">
        <f>AL78+AL86</f>
        <v/>
      </c>
      <c r="AN89" s="26">
        <f>AN78+AN86</f>
        <v/>
      </c>
      <c r="AO89" s="26">
        <f>AO78+AO86</f>
        <v/>
      </c>
      <c r="AP89" s="26">
        <f>AP78+AP86</f>
        <v/>
      </c>
      <c r="AQ89" s="26">
        <f>AQ78+AQ86</f>
        <v/>
      </c>
      <c r="AR89" s="26">
        <f>AR78+AR86</f>
        <v/>
      </c>
      <c r="AS89" s="26">
        <f>AS78+AS86</f>
        <v/>
      </c>
      <c r="AT89" s="26">
        <f>AT78+AT86</f>
        <v/>
      </c>
      <c r="AU89" s="26">
        <f>AU78+AU86</f>
        <v/>
      </c>
      <c r="AV89" s="26">
        <f>AV78+AV86</f>
        <v/>
      </c>
      <c r="AW89" s="26">
        <f>AW78+AW86</f>
        <v/>
      </c>
    </row>
    <row r="90">
      <c r="D90" s="3" t="inlineStr">
        <is>
          <t>Recon: KPI Total Revenue vs IS Total Net Revenue</t>
        </is>
      </c>
      <c r="G90" s="38">
        <f>IFERROR(G89-G12,"")</f>
        <v/>
      </c>
      <c r="H90" s="38">
        <f>IFERROR(H89-H12,"")</f>
        <v/>
      </c>
      <c r="I90" s="38">
        <f>IFERROR(I89-I12,"")</f>
        <v/>
      </c>
      <c r="J90" s="38">
        <f>IFERROR(J89-J12,"")</f>
        <v/>
      </c>
      <c r="K90" s="38">
        <f>IFERROR(K89-K12,"")</f>
        <v/>
      </c>
      <c r="L90" s="38">
        <f>IFERROR(L89-L12,"")</f>
        <v/>
      </c>
      <c r="M90" s="38">
        <f>IFERROR(M89-M12,"")</f>
        <v/>
      </c>
      <c r="N90" s="38">
        <f>IFERROR(N89-N12,"")</f>
        <v/>
      </c>
      <c r="O90" s="38">
        <f>IFERROR(O89-O12,"")</f>
        <v/>
      </c>
      <c r="P90" s="38">
        <f>IFERROR(P89-P12,"")</f>
        <v/>
      </c>
      <c r="Q90" s="38">
        <f>IFERROR(Q89-Q12,"")</f>
        <v/>
      </c>
      <c r="R90" s="38">
        <f>IFERROR(R89-R12,"")</f>
        <v/>
      </c>
      <c r="S90" s="38">
        <f>IFERROR(S89-S12,"")</f>
        <v/>
      </c>
      <c r="T90" s="38">
        <f>IFERROR(T89-T12,"")</f>
        <v/>
      </c>
      <c r="U90" s="38">
        <f>IFERROR(U89-U12,"")</f>
        <v/>
      </c>
      <c r="V90" s="38">
        <f>IFERROR(V89-V12,"")</f>
        <v/>
      </c>
      <c r="W90" s="38">
        <f>IFERROR(W89-W12,"")</f>
        <v/>
      </c>
      <c r="X90" s="38">
        <f>IFERROR(X89-X12,"")</f>
        <v/>
      </c>
      <c r="Y90" s="38">
        <f>IFERROR(Y89-Y12,"")</f>
        <v/>
      </c>
      <c r="Z90" s="38">
        <f>IFERROR(Z89-Z12,"")</f>
        <v/>
      </c>
      <c r="AA90" s="38">
        <f>IFERROR(AA89-AA12,"")</f>
        <v/>
      </c>
      <c r="AB90" s="38">
        <f>IFERROR(AB89-AB12,"")</f>
        <v/>
      </c>
      <c r="AC90" s="38">
        <f>IFERROR(AC89-AC12,"")</f>
        <v/>
      </c>
      <c r="AD90" s="38">
        <f>IFERROR(AD89-AD12,"")</f>
        <v/>
      </c>
      <c r="AE90" s="38">
        <f>IFERROR(AE89-AE12,"")</f>
        <v/>
      </c>
      <c r="AF90" s="38">
        <f>IFERROR(AF89-AF12,"")</f>
        <v/>
      </c>
      <c r="AG90" s="38">
        <f>IFERROR(AG89-AG12,"")</f>
        <v/>
      </c>
      <c r="AH90" s="38">
        <f>IFERROR(AH89-AH12,"")</f>
        <v/>
      </c>
      <c r="AI90" s="38">
        <f>IFERROR(AI89-AI12,"")</f>
        <v/>
      </c>
      <c r="AJ90" s="38">
        <f>IFERROR(AJ89-AJ12,"")</f>
        <v/>
      </c>
      <c r="AK90" s="38">
        <f>IFERROR(AK89-AK12,"")</f>
        <v/>
      </c>
      <c r="AL90" s="38">
        <f>IFERROR(AL89-AL12,"")</f>
        <v/>
      </c>
      <c r="AN90" s="38">
        <f>IFERROR(AN89-AN12,"")</f>
        <v/>
      </c>
      <c r="AO90" s="38">
        <f>IFERROR(AO89-AO12,"")</f>
        <v/>
      </c>
      <c r="AP90" s="38">
        <f>IFERROR(AP89-AP12,"")</f>
        <v/>
      </c>
      <c r="AQ90" s="38">
        <f>IFERROR(AQ89-AQ12,"")</f>
        <v/>
      </c>
      <c r="AR90" s="38">
        <f>IFERROR(AR89-AR12,"")</f>
        <v/>
      </c>
      <c r="AS90" s="38">
        <f>IFERROR(AS89-AS12,"")</f>
        <v/>
      </c>
      <c r="AT90" s="38">
        <f>IFERROR(AT89-AT12,"")</f>
        <v/>
      </c>
      <c r="AU90" s="38">
        <f>IFERROR(AU89-AU12,"")</f>
        <v/>
      </c>
      <c r="AV90" s="38">
        <f>IFERROR(AV89-AV12,"")</f>
        <v/>
      </c>
      <c r="AW90" s="38">
        <f>IFERROR(AW89-AW12,"")</f>
        <v/>
      </c>
    </row>
    <row r="91"/>
    <row r="92">
      <c r="D92" s="3" t="inlineStr">
        <is>
          <t>Service Revenue Mix % of Total (driver; splits IS Service / Product+Other rows; seasonal — Q2/Q4 carry desktop + product)</t>
        </is>
      </c>
      <c r="G92" s="30">
        <f>IFERROR(G10/G12,"")</f>
        <v/>
      </c>
      <c r="H92" s="30">
        <f>IFERROR(H10/H12,"")</f>
        <v/>
      </c>
      <c r="I92" s="30">
        <f>IFERROR(I10/I12,"")</f>
        <v/>
      </c>
      <c r="J92" s="30">
        <f>IFERROR(J10/J12,"")</f>
        <v/>
      </c>
      <c r="K92" s="30">
        <f>IFERROR(K10/K12,"")</f>
        <v/>
      </c>
      <c r="L92" s="30">
        <f>IFERROR(L10/L12,"")</f>
        <v/>
      </c>
      <c r="M92" s="30">
        <f>IFERROR(M10/M12,"")</f>
        <v/>
      </c>
      <c r="N92" s="30">
        <f>IFERROR(N10/N12,"")</f>
        <v/>
      </c>
      <c r="O92" s="30">
        <f>IFERROR(O10/O12,"")</f>
        <v/>
      </c>
      <c r="P92" s="30">
        <f>IFERROR(P10/P12,"")</f>
        <v/>
      </c>
      <c r="Q92" s="30">
        <f>IFERROR(Q10/Q12,"")</f>
        <v/>
      </c>
      <c r="R92" s="30">
        <f>IFERROR(R10/R12,"")</f>
        <v/>
      </c>
      <c r="S92" s="30">
        <f>IFERROR(S10/S12,"")</f>
        <v/>
      </c>
      <c r="T92" s="30">
        <f>IFERROR(T10/T12,"")</f>
        <v/>
      </c>
      <c r="U92" s="30">
        <f>IFERROR(U10/U12,"")</f>
        <v/>
      </c>
      <c r="V92" s="30">
        <f>IFERROR(V10/V12,"")</f>
        <v/>
      </c>
      <c r="W92" s="30">
        <f>IFERROR(W10/W12,"")</f>
        <v/>
      </c>
      <c r="X92" s="30">
        <f>IFERROR(X10/X12,"")</f>
        <v/>
      </c>
      <c r="Y92" s="30">
        <f>IFERROR(Y10/Y12,"")</f>
        <v/>
      </c>
      <c r="Z92" s="30">
        <f>IFERROR(Z10/Z12,"")</f>
        <v/>
      </c>
      <c r="AA92" s="30">
        <f>IFERROR(AA10/AA12,"")</f>
        <v/>
      </c>
      <c r="AB92" s="30">
        <f>IFERROR(AB10/AB12,"")</f>
        <v/>
      </c>
      <c r="AC92" s="30">
        <f>IFERROR(AC10/AC12,"")</f>
        <v/>
      </c>
      <c r="AD92" s="31" t="n">
        <v>0.865</v>
      </c>
      <c r="AE92" s="31" t="n">
        <v>0.905</v>
      </c>
      <c r="AF92" s="31" t="n">
        <v>0.84</v>
      </c>
      <c r="AG92" s="31" t="n">
        <v>0.91</v>
      </c>
      <c r="AH92" s="31" t="n">
        <v>0.868</v>
      </c>
      <c r="AI92" s="31" t="n">
        <v>0.908</v>
      </c>
      <c r="AJ92" s="31" t="n">
        <v>0.843</v>
      </c>
      <c r="AK92" s="31" t="n">
        <v>0.913</v>
      </c>
      <c r="AL92" s="31" t="n">
        <v>0.871</v>
      </c>
      <c r="AN92" s="30">
        <f>IFERROR(AN10/AN12,"")</f>
        <v/>
      </c>
      <c r="AO92" s="30">
        <f>IFERROR(AO10/AO12,"")</f>
        <v/>
      </c>
      <c r="AP92" s="30">
        <f>IFERROR(AP10/AP12,"")</f>
        <v/>
      </c>
      <c r="AQ92" s="30">
        <f>IFERROR(AQ10/AQ12,"")</f>
        <v/>
      </c>
      <c r="AR92" s="30">
        <f>IFERROR(AR10/AR12,"")</f>
        <v/>
      </c>
      <c r="AS92" s="30">
        <f>IFERROR(AS10/AS12,"")</f>
        <v/>
      </c>
      <c r="AT92" s="30">
        <f>IFERROR(AT10/AT12,"")</f>
        <v/>
      </c>
      <c r="AU92" s="30">
        <f>IFERROR(AU10/AU12,"")</f>
        <v/>
      </c>
      <c r="AV92" s="31" t="n">
        <v>0.885</v>
      </c>
      <c r="AW92" s="31" t="n">
        <v>0.888</v>
      </c>
    </row>
    <row r="93"/>
    <row r="94"/>
    <row r="95">
      <c r="B95" s="15" t="inlineStr">
        <is>
          <t>Balance Sheet</t>
        </is>
      </c>
      <c r="C95" s="15" t="n"/>
      <c r="D95" s="15" t="n"/>
      <c r="E95" s="15" t="n"/>
      <c r="F95" s="15" t="n"/>
      <c r="G95" s="15" t="n"/>
      <c r="H95" s="15" t="n"/>
      <c r="I95" s="15" t="n"/>
      <c r="J95" s="15" t="n"/>
      <c r="K95" s="15" t="n"/>
      <c r="L95" s="15" t="n"/>
      <c r="M95" s="15" t="n"/>
      <c r="N95" s="15" t="n"/>
      <c r="O95" s="15" t="n"/>
      <c r="P95" s="15" t="n"/>
      <c r="Q95" s="15" t="n"/>
      <c r="R95" s="15" t="n"/>
      <c r="S95" s="15" t="n"/>
      <c r="T95" s="15" t="n"/>
      <c r="U95" s="15" t="n"/>
      <c r="V95" s="15" t="n"/>
      <c r="W95" s="15" t="n"/>
      <c r="X95" s="15" t="n"/>
      <c r="Y95" s="15" t="n"/>
      <c r="Z95" s="15" t="n"/>
      <c r="AA95" s="15" t="n"/>
      <c r="AB95" s="15" t="n"/>
      <c r="AC95" s="15" t="n"/>
      <c r="AD95" s="15" t="n"/>
      <c r="AE95" s="15" t="n"/>
      <c r="AF95" s="15" t="n"/>
      <c r="AG95" s="15" t="n"/>
      <c r="AH95" s="15" t="n"/>
      <c r="AI95" s="15" t="n"/>
      <c r="AJ95" s="15" t="n"/>
      <c r="AK95" s="15" t="n"/>
      <c r="AL95" s="15" t="n"/>
      <c r="AN95" s="15" t="n"/>
      <c r="AO95" s="15" t="n"/>
      <c r="AP95" s="15" t="n"/>
      <c r="AQ95" s="15" t="n"/>
      <c r="AR95" s="15" t="n"/>
      <c r="AS95" s="15" t="n"/>
      <c r="AT95" s="15" t="n"/>
      <c r="AU95" s="15" t="n"/>
      <c r="AV95" s="15" t="n"/>
      <c r="AW95" s="15" t="n"/>
    </row>
    <row r="96"/>
    <row r="97">
      <c r="C97" s="8" t="inlineStr">
        <is>
          <t>Cash and Cash Equivalents</t>
        </is>
      </c>
      <c r="G97" s="9" t="n">
        <v>5174</v>
      </c>
      <c r="H97" s="9" t="n">
        <v>1952</v>
      </c>
      <c r="I97" s="9" t="n">
        <v>3164</v>
      </c>
      <c r="J97" s="9" t="n">
        <v>2562</v>
      </c>
      <c r="K97" s="9" t="n">
        <v>2864</v>
      </c>
      <c r="L97" s="9" t="n">
        <v>1257</v>
      </c>
      <c r="M97" s="9" t="n">
        <v>3531</v>
      </c>
      <c r="N97" s="9" t="n">
        <v>2796</v>
      </c>
      <c r="O97" s="9" t="n">
        <v>2125</v>
      </c>
      <c r="P97" s="9" t="n">
        <v>1547</v>
      </c>
      <c r="Q97" s="9" t="n">
        <v>3745</v>
      </c>
      <c r="R97" s="9" t="n">
        <v>2848</v>
      </c>
      <c r="S97" s="9" t="n">
        <v>1734</v>
      </c>
      <c r="T97" s="9" t="n">
        <v>1474</v>
      </c>
      <c r="U97" s="9" t="n">
        <v>4215</v>
      </c>
      <c r="V97" s="9" t="n">
        <v>3609</v>
      </c>
      <c r="W97" s="9" t="n">
        <v>2872</v>
      </c>
      <c r="X97" s="9" t="n">
        <v>2435</v>
      </c>
      <c r="Y97" s="9" t="n">
        <v>5443</v>
      </c>
      <c r="Z97" s="9" t="n">
        <v>2884</v>
      </c>
      <c r="AA97" s="9" t="n">
        <v>3506</v>
      </c>
      <c r="AB97" s="9" t="n">
        <v>2942</v>
      </c>
      <c r="AC97" s="9" t="n">
        <v>4681</v>
      </c>
      <c r="AD97" s="24">
        <f>AD242-AD244</f>
        <v/>
      </c>
      <c r="AE97" s="24">
        <f>AE242-AE244</f>
        <v/>
      </c>
      <c r="AF97" s="24">
        <f>AF242-AF244</f>
        <v/>
      </c>
      <c r="AG97" s="24">
        <f>AG242-AG244</f>
        <v/>
      </c>
      <c r="AH97" s="24">
        <f>AH242-AH244</f>
        <v/>
      </c>
      <c r="AI97" s="24">
        <f>AI242-AI244</f>
        <v/>
      </c>
      <c r="AJ97" s="24">
        <f>AJ242-AJ244</f>
        <v/>
      </c>
      <c r="AK97" s="24">
        <f>AK242-AK244</f>
        <v/>
      </c>
      <c r="AL97" s="24">
        <f>AL242-AL244</f>
        <v/>
      </c>
      <c r="AN97" s="9" t="n">
        <v>2562</v>
      </c>
      <c r="AO97" s="9" t="n">
        <v>2796</v>
      </c>
      <c r="AP97" s="9" t="n">
        <v>2848</v>
      </c>
      <c r="AQ97" s="9" t="n">
        <v>3609</v>
      </c>
      <c r="AR97" s="9" t="n">
        <v>2884</v>
      </c>
      <c r="AS97" s="24">
        <f>AD97</f>
        <v/>
      </c>
      <c r="AT97" s="24">
        <f>AH97</f>
        <v/>
      </c>
      <c r="AU97" s="24">
        <f>AL97</f>
        <v/>
      </c>
      <c r="AV97" s="24">
        <f>AV242-AV244</f>
        <v/>
      </c>
      <c r="AW97" s="24">
        <f>AW242-AW244</f>
        <v/>
      </c>
    </row>
    <row r="98">
      <c r="C98" s="8" t="inlineStr">
        <is>
          <t>Investments</t>
        </is>
      </c>
      <c r="G98" s="13" t="n">
        <v>619</v>
      </c>
      <c r="H98" s="13" t="n">
        <v>786</v>
      </c>
      <c r="I98" s="13" t="n">
        <v>952</v>
      </c>
      <c r="J98" s="13" t="n">
        <v>1308</v>
      </c>
      <c r="K98" s="13" t="n">
        <v>386</v>
      </c>
      <c r="L98" s="13" t="n">
        <v>157</v>
      </c>
      <c r="M98" s="13" t="n">
        <v>373</v>
      </c>
      <c r="N98" s="13" t="n">
        <v>485</v>
      </c>
      <c r="O98" s="13" t="n">
        <v>599</v>
      </c>
      <c r="P98" s="13" t="n">
        <v>524</v>
      </c>
      <c r="Q98" s="13" t="n">
        <v>523</v>
      </c>
      <c r="R98" s="13" t="n">
        <v>814</v>
      </c>
      <c r="S98" s="13" t="n">
        <v>537</v>
      </c>
      <c r="T98" s="13" t="n">
        <v>15</v>
      </c>
      <c r="U98" s="13" t="n">
        <v>463</v>
      </c>
      <c r="V98" s="13" t="n">
        <v>465</v>
      </c>
      <c r="W98" s="13" t="n">
        <v>486</v>
      </c>
      <c r="X98" s="13" t="n">
        <v>24</v>
      </c>
      <c r="Y98" s="13" t="n">
        <v>731</v>
      </c>
      <c r="Z98" s="13" t="n">
        <v>1668</v>
      </c>
      <c r="AA98" s="13" t="n">
        <v>190</v>
      </c>
      <c r="AB98" s="13" t="n">
        <v>33</v>
      </c>
      <c r="AC98" s="13" t="n">
        <v>2099</v>
      </c>
      <c r="AD98" s="25">
        <f>AC98</f>
        <v/>
      </c>
      <c r="AE98" s="25">
        <f>AD98</f>
        <v/>
      </c>
      <c r="AF98" s="25">
        <f>AE98</f>
        <v/>
      </c>
      <c r="AG98" s="25">
        <f>AF98</f>
        <v/>
      </c>
      <c r="AH98" s="25">
        <f>AG98</f>
        <v/>
      </c>
      <c r="AI98" s="25">
        <f>AH98</f>
        <v/>
      </c>
      <c r="AJ98" s="25">
        <f>AI98</f>
        <v/>
      </c>
      <c r="AK98" s="25">
        <f>AJ98</f>
        <v/>
      </c>
      <c r="AL98" s="25">
        <f>AK98</f>
        <v/>
      </c>
      <c r="AN98" s="13" t="n">
        <v>1308</v>
      </c>
      <c r="AO98" s="13" t="n">
        <v>485</v>
      </c>
      <c r="AP98" s="13" t="n">
        <v>814</v>
      </c>
      <c r="AQ98" s="13" t="n">
        <v>465</v>
      </c>
      <c r="AR98" s="13" t="n">
        <v>1668</v>
      </c>
      <c r="AS98" s="25">
        <f>AD98</f>
        <v/>
      </c>
      <c r="AT98" s="25">
        <f>AH98</f>
        <v/>
      </c>
      <c r="AU98" s="25">
        <f>AL98</f>
        <v/>
      </c>
      <c r="AV98" s="25">
        <f>AU98</f>
        <v/>
      </c>
      <c r="AW98" s="25">
        <f>AV98</f>
        <v/>
      </c>
    </row>
    <row r="99">
      <c r="C99" s="8" t="inlineStr">
        <is>
          <t>Accounts Receivable, Net</t>
        </is>
      </c>
      <c r="G99" s="13" t="n">
        <v>99</v>
      </c>
      <c r="H99" s="13" t="n">
        <v>465</v>
      </c>
      <c r="I99" s="13" t="n">
        <v>554</v>
      </c>
      <c r="J99" s="13" t="n">
        <v>391</v>
      </c>
      <c r="K99" s="13" t="n">
        <v>411</v>
      </c>
      <c r="L99" s="13" t="n">
        <v>889</v>
      </c>
      <c r="M99" s="13" t="n">
        <v>738</v>
      </c>
      <c r="N99" s="13" t="n">
        <v>446</v>
      </c>
      <c r="O99" s="13" t="n">
        <v>384</v>
      </c>
      <c r="P99" s="13" t="n">
        <v>903</v>
      </c>
      <c r="Q99" s="13" t="n">
        <v>717</v>
      </c>
      <c r="R99" s="13" t="n">
        <v>405</v>
      </c>
      <c r="S99" s="13" t="n">
        <v>372</v>
      </c>
      <c r="T99" s="13" t="n">
        <v>928</v>
      </c>
      <c r="U99" s="13" t="n">
        <v>790</v>
      </c>
      <c r="V99" s="13" t="n">
        <v>457</v>
      </c>
      <c r="W99" s="13" t="n">
        <v>426</v>
      </c>
      <c r="X99" s="13" t="n">
        <v>1017</v>
      </c>
      <c r="Y99" s="13" t="n">
        <v>724</v>
      </c>
      <c r="Z99" s="13" t="n">
        <v>530</v>
      </c>
      <c r="AA99" s="13" t="n">
        <v>579</v>
      </c>
      <c r="AB99" s="13" t="n">
        <v>1175</v>
      </c>
      <c r="AC99" s="13" t="n">
        <v>834</v>
      </c>
      <c r="AD99" s="25">
        <f>AD12*AD164</f>
        <v/>
      </c>
      <c r="AE99" s="25">
        <f>AE12*AE164</f>
        <v/>
      </c>
      <c r="AF99" s="25">
        <f>AF12*AF164</f>
        <v/>
      </c>
      <c r="AG99" s="25">
        <f>AG12*AG164</f>
        <v/>
      </c>
      <c r="AH99" s="25">
        <f>AH12*AH164</f>
        <v/>
      </c>
      <c r="AI99" s="25">
        <f>AI12*AI164</f>
        <v/>
      </c>
      <c r="AJ99" s="25">
        <f>AJ12*AJ164</f>
        <v/>
      </c>
      <c r="AK99" s="25">
        <f>AK12*AK164</f>
        <v/>
      </c>
      <c r="AL99" s="25">
        <f>AL12*AL164</f>
        <v/>
      </c>
      <c r="AN99" s="13" t="n">
        <v>391</v>
      </c>
      <c r="AO99" s="13" t="n">
        <v>446</v>
      </c>
      <c r="AP99" s="13" t="n">
        <v>405</v>
      </c>
      <c r="AQ99" s="13" t="n">
        <v>457</v>
      </c>
      <c r="AR99" s="13" t="n">
        <v>530</v>
      </c>
      <c r="AS99" s="25">
        <f>AD99</f>
        <v/>
      </c>
      <c r="AT99" s="25">
        <f>AH99</f>
        <v/>
      </c>
      <c r="AU99" s="25">
        <f>AL99</f>
        <v/>
      </c>
      <c r="AV99" s="25">
        <f>(AV12/4)*AV164</f>
        <v/>
      </c>
      <c r="AW99" s="25">
        <f>(AW12/4)*AW164</f>
        <v/>
      </c>
    </row>
    <row r="100">
      <c r="C100" s="8" t="inlineStr">
        <is>
          <t>Notes Receivable Held for Investment, Net (from FY22)</t>
        </is>
      </c>
      <c r="N100" s="9" t="n">
        <v>509</v>
      </c>
      <c r="O100" s="9" t="n">
        <v>566</v>
      </c>
      <c r="P100" s="9" t="n">
        <v>948</v>
      </c>
      <c r="Q100" s="9" t="n">
        <v>700</v>
      </c>
      <c r="R100" s="9" t="n">
        <v>687</v>
      </c>
      <c r="S100" s="9" t="n">
        <v>649</v>
      </c>
      <c r="T100" s="9" t="n">
        <v>1001</v>
      </c>
      <c r="U100" s="9" t="n">
        <v>698</v>
      </c>
      <c r="V100" s="9" t="n">
        <v>779</v>
      </c>
      <c r="W100" s="9" t="n">
        <v>892</v>
      </c>
      <c r="X100" s="9" t="n">
        <v>1376</v>
      </c>
      <c r="Y100" s="9" t="n">
        <v>1278</v>
      </c>
      <c r="Z100" s="9" t="n">
        <v>1403</v>
      </c>
      <c r="AA100" s="9" t="n">
        <v>1519</v>
      </c>
      <c r="AB100" s="9" t="n">
        <v>1699</v>
      </c>
      <c r="AC100" s="9" t="n">
        <v>1662</v>
      </c>
      <c r="AD100" s="24">
        <f>Z100*(1+AD170)</f>
        <v/>
      </c>
      <c r="AE100" s="24">
        <f>AA100*(1+AE170)</f>
        <v/>
      </c>
      <c r="AF100" s="24">
        <f>AB100*(1+AF170)</f>
        <v/>
      </c>
      <c r="AG100" s="24">
        <f>AC100*(1+AG170)</f>
        <v/>
      </c>
      <c r="AH100" s="24">
        <f>AD100*(1+AH170)</f>
        <v/>
      </c>
      <c r="AI100" s="24">
        <f>AE100*(1+AI170)</f>
        <v/>
      </c>
      <c r="AJ100" s="24">
        <f>AF100*(1+AJ170)</f>
        <v/>
      </c>
      <c r="AK100" s="24">
        <f>AG100*(1+AK170)</f>
        <v/>
      </c>
      <c r="AL100" s="24">
        <f>AH100*(1+AL170)</f>
        <v/>
      </c>
      <c r="AO100" s="9" t="n">
        <v>509</v>
      </c>
      <c r="AP100" s="9" t="n">
        <v>687</v>
      </c>
      <c r="AQ100" s="9" t="n">
        <v>779</v>
      </c>
      <c r="AR100" s="9" t="n">
        <v>1403</v>
      </c>
      <c r="AS100" s="24">
        <f>AD100</f>
        <v/>
      </c>
      <c r="AT100" s="24">
        <f>AH100</f>
        <v/>
      </c>
      <c r="AU100" s="24">
        <f>AL100</f>
        <v/>
      </c>
      <c r="AV100" s="24">
        <f>AU100*(1+AV170)</f>
        <v/>
      </c>
      <c r="AW100" s="24">
        <f>AV100*(1+AW170)</f>
        <v/>
      </c>
    </row>
    <row r="101">
      <c r="C101" s="8" t="inlineStr">
        <is>
          <t>Notes Receivable Held for Sale (from FY24)</t>
        </is>
      </c>
      <c r="S101" s="9" t="n">
        <v>9</v>
      </c>
      <c r="T101" s="9" t="n">
        <v>21</v>
      </c>
      <c r="U101" s="9" t="n">
        <v>7</v>
      </c>
      <c r="V101" s="9" t="n">
        <v>3</v>
      </c>
      <c r="W101" s="9" t="n">
        <v>10</v>
      </c>
      <c r="X101" s="9" t="n">
        <v>14</v>
      </c>
      <c r="Y101" s="9" t="n">
        <v>47</v>
      </c>
      <c r="Z101" s="9" t="n">
        <v>0</v>
      </c>
      <c r="AA101" s="9" t="n">
        <v>48</v>
      </c>
      <c r="AB101" s="9" t="n">
        <v>117</v>
      </c>
      <c r="AC101" s="9" t="n">
        <v>69</v>
      </c>
      <c r="AD101" s="24">
        <f>AC101</f>
        <v/>
      </c>
      <c r="AE101" s="24">
        <f>AD101</f>
        <v/>
      </c>
      <c r="AF101" s="24">
        <f>AE101</f>
        <v/>
      </c>
      <c r="AG101" s="24">
        <f>AF101</f>
        <v/>
      </c>
      <c r="AH101" s="24">
        <f>AG101</f>
        <v/>
      </c>
      <c r="AI101" s="24">
        <f>AH101</f>
        <v/>
      </c>
      <c r="AJ101" s="24">
        <f>AI101</f>
        <v/>
      </c>
      <c r="AK101" s="24">
        <f>AJ101</f>
        <v/>
      </c>
      <c r="AL101" s="24">
        <f>AK101</f>
        <v/>
      </c>
      <c r="AQ101" s="9" t="n">
        <v>3</v>
      </c>
      <c r="AR101" s="9" t="n">
        <v>0</v>
      </c>
      <c r="AS101" s="24">
        <f>AD101</f>
        <v/>
      </c>
      <c r="AT101" s="24">
        <f>AH101</f>
        <v/>
      </c>
      <c r="AU101" s="24">
        <f>AL101</f>
        <v/>
      </c>
      <c r="AV101" s="24">
        <f>AU101</f>
        <v/>
      </c>
      <c r="AW101" s="24">
        <f>AV101</f>
        <v/>
      </c>
    </row>
    <row r="102">
      <c r="C102" s="8" t="inlineStr">
        <is>
          <t>Income Taxes Receivable</t>
        </is>
      </c>
      <c r="G102" s="13" t="n">
        <v>29</v>
      </c>
      <c r="H102" s="13" t="n">
        <v>153</v>
      </c>
      <c r="I102" s="13" t="n">
        <v>4</v>
      </c>
      <c r="J102" s="13" t="n">
        <v>123</v>
      </c>
      <c r="K102" s="13" t="n">
        <v>111</v>
      </c>
      <c r="L102" s="13" t="n">
        <v>241</v>
      </c>
      <c r="M102" s="13" t="n">
        <v>6</v>
      </c>
      <c r="N102" s="13" t="n">
        <v>93</v>
      </c>
      <c r="O102" s="13" t="n">
        <v>88</v>
      </c>
      <c r="P102" s="13" t="n">
        <v>67</v>
      </c>
      <c r="Q102" s="13" t="n">
        <v>2</v>
      </c>
      <c r="R102" s="13" t="n">
        <v>29</v>
      </c>
      <c r="S102" s="13" t="n">
        <v>17</v>
      </c>
      <c r="T102" s="13" t="n">
        <v>126</v>
      </c>
      <c r="U102" s="13" t="n">
        <v>4</v>
      </c>
      <c r="V102" s="13" t="n">
        <v>78</v>
      </c>
      <c r="W102" s="13" t="n">
        <v>27</v>
      </c>
      <c r="X102" s="13" t="n">
        <v>90</v>
      </c>
      <c r="Y102" s="13" t="n">
        <v>9</v>
      </c>
      <c r="Z102" s="13" t="n">
        <v>50</v>
      </c>
      <c r="AA102" s="13" t="n">
        <v>31</v>
      </c>
      <c r="AB102" s="13" t="n">
        <v>84</v>
      </c>
      <c r="AC102" s="13" t="n">
        <v>52</v>
      </c>
      <c r="AD102" s="25">
        <f>AC102</f>
        <v/>
      </c>
      <c r="AE102" s="25">
        <f>AD102</f>
        <v/>
      </c>
      <c r="AF102" s="25">
        <f>AE102</f>
        <v/>
      </c>
      <c r="AG102" s="25">
        <f>AF102</f>
        <v/>
      </c>
      <c r="AH102" s="25">
        <f>AG102</f>
        <v/>
      </c>
      <c r="AI102" s="25">
        <f>AH102</f>
        <v/>
      </c>
      <c r="AJ102" s="25">
        <f>AI102</f>
        <v/>
      </c>
      <c r="AK102" s="25">
        <f>AJ102</f>
        <v/>
      </c>
      <c r="AL102" s="25">
        <f>AK102</f>
        <v/>
      </c>
      <c r="AN102" s="13" t="n">
        <v>123</v>
      </c>
      <c r="AO102" s="13" t="n">
        <v>93</v>
      </c>
      <c r="AP102" s="13" t="n">
        <v>29</v>
      </c>
      <c r="AQ102" s="13" t="n">
        <v>78</v>
      </c>
      <c r="AR102" s="13" t="n">
        <v>50</v>
      </c>
      <c r="AS102" s="25">
        <f>AD102</f>
        <v/>
      </c>
      <c r="AT102" s="25">
        <f>AH102</f>
        <v/>
      </c>
      <c r="AU102" s="25">
        <f>AL102</f>
        <v/>
      </c>
      <c r="AV102" s="25">
        <f>AU102</f>
        <v/>
      </c>
      <c r="AW102" s="25">
        <f>AV102</f>
        <v/>
      </c>
    </row>
    <row r="103">
      <c r="C103" s="8" t="inlineStr">
        <is>
          <t>Prepaid Expenses and Other Current Assets</t>
        </is>
      </c>
      <c r="G103" s="13" t="n">
        <v>246</v>
      </c>
      <c r="H103" s="13" t="n">
        <v>312</v>
      </c>
      <c r="I103" s="13" t="n">
        <v>305</v>
      </c>
      <c r="J103" s="13" t="n">
        <v>316</v>
      </c>
      <c r="K103" s="13" t="n">
        <v>409</v>
      </c>
      <c r="L103" s="13" t="n">
        <v>571</v>
      </c>
      <c r="M103" s="13" t="n">
        <v>671</v>
      </c>
      <c r="N103" s="13" t="n">
        <v>287</v>
      </c>
      <c r="O103" s="13" t="n">
        <v>324</v>
      </c>
      <c r="P103" s="13" t="n">
        <v>391</v>
      </c>
      <c r="Q103" s="13" t="n">
        <v>574</v>
      </c>
      <c r="R103" s="13" t="n">
        <v>354</v>
      </c>
      <c r="S103" s="13" t="n">
        <v>388</v>
      </c>
      <c r="T103" s="13" t="n">
        <v>345</v>
      </c>
      <c r="U103" s="13" t="n">
        <v>337</v>
      </c>
      <c r="V103" s="13" t="n">
        <v>366</v>
      </c>
      <c r="W103" s="13" t="n">
        <v>407</v>
      </c>
      <c r="X103" s="13" t="n">
        <v>845</v>
      </c>
      <c r="Y103" s="13" t="n">
        <v>512</v>
      </c>
      <c r="Z103" s="13" t="n">
        <v>496</v>
      </c>
      <c r="AA103" s="13" t="n">
        <v>630</v>
      </c>
      <c r="AB103" s="13" t="n">
        <v>1239</v>
      </c>
      <c r="AC103" s="13" t="n">
        <v>680</v>
      </c>
      <c r="AD103" s="25">
        <f>AD12*AD165</f>
        <v/>
      </c>
      <c r="AE103" s="25">
        <f>AE12*AE165</f>
        <v/>
      </c>
      <c r="AF103" s="25">
        <f>AF12*AF165</f>
        <v/>
      </c>
      <c r="AG103" s="25">
        <f>AG12*AG165</f>
        <v/>
      </c>
      <c r="AH103" s="25">
        <f>AH12*AH165</f>
        <v/>
      </c>
      <c r="AI103" s="25">
        <f>AI12*AI165</f>
        <v/>
      </c>
      <c r="AJ103" s="25">
        <f>AJ12*AJ165</f>
        <v/>
      </c>
      <c r="AK103" s="25">
        <f>AK12*AK165</f>
        <v/>
      </c>
      <c r="AL103" s="25">
        <f>AL12*AL165</f>
        <v/>
      </c>
      <c r="AN103" s="13" t="n">
        <v>316</v>
      </c>
      <c r="AO103" s="13" t="n">
        <v>287</v>
      </c>
      <c r="AP103" s="13" t="n">
        <v>354</v>
      </c>
      <c r="AQ103" s="13" t="n">
        <v>366</v>
      </c>
      <c r="AR103" s="13" t="n">
        <v>496</v>
      </c>
      <c r="AS103" s="25">
        <f>AD103</f>
        <v/>
      </c>
      <c r="AT103" s="25">
        <f>AH103</f>
        <v/>
      </c>
      <c r="AU103" s="25">
        <f>AL103</f>
        <v/>
      </c>
      <c r="AV103" s="25">
        <f>(AV12/4)*AV165</f>
        <v/>
      </c>
      <c r="AW103" s="25">
        <f>(AW12/4)*AW165</f>
        <v/>
      </c>
    </row>
    <row r="104">
      <c r="C104" s="8" t="inlineStr">
        <is>
          <t>Funds Receivable and Amounts Held for Customers</t>
        </is>
      </c>
      <c r="G104" s="13" t="n">
        <v>484</v>
      </c>
      <c r="H104" s="13" t="n">
        <v>426</v>
      </c>
      <c r="I104" s="13" t="n">
        <v>348</v>
      </c>
      <c r="J104" s="13" t="n">
        <v>457</v>
      </c>
      <c r="K104" s="13" t="n">
        <v>306</v>
      </c>
      <c r="L104" s="13" t="n">
        <v>375</v>
      </c>
      <c r="M104" s="13" t="n">
        <v>539</v>
      </c>
      <c r="N104" s="13" t="n">
        <v>431</v>
      </c>
      <c r="O104" s="13" t="n">
        <v>468</v>
      </c>
      <c r="P104" s="13" t="n">
        <v>376</v>
      </c>
      <c r="Q104" s="13" t="n">
        <v>388</v>
      </c>
      <c r="R104" s="13" t="n">
        <v>420</v>
      </c>
      <c r="S104" s="13" t="n">
        <v>2525</v>
      </c>
      <c r="T104" s="13" t="n">
        <v>3390</v>
      </c>
      <c r="U104" s="13" t="n">
        <v>2722</v>
      </c>
      <c r="V104" s="13" t="n">
        <v>3921</v>
      </c>
      <c r="W104" s="13" t="n">
        <v>5606</v>
      </c>
      <c r="X104" s="13" t="n">
        <v>3334</v>
      </c>
      <c r="Y104" s="13" t="n">
        <v>5221</v>
      </c>
      <c r="Z104" s="13" t="n">
        <v>7076</v>
      </c>
      <c r="AA104" s="13" t="n">
        <v>3918</v>
      </c>
      <c r="AB104" s="13" t="n">
        <v>4414</v>
      </c>
      <c r="AC104" s="13" t="n">
        <v>7760</v>
      </c>
      <c r="AD104" s="25">
        <f>Z104*(1+AD171)</f>
        <v/>
      </c>
      <c r="AE104" s="25">
        <f>AA104*(1+AE171)</f>
        <v/>
      </c>
      <c r="AF104" s="25">
        <f>AB104*(1+AF171)</f>
        <v/>
      </c>
      <c r="AG104" s="25">
        <f>AC104*(1+AG171)</f>
        <v/>
      </c>
      <c r="AH104" s="25">
        <f>AD104*(1+AH171)</f>
        <v/>
      </c>
      <c r="AI104" s="25">
        <f>AE104*(1+AI171)</f>
        <v/>
      </c>
      <c r="AJ104" s="25">
        <f>AF104*(1+AJ171)</f>
        <v/>
      </c>
      <c r="AK104" s="25">
        <f>AG104*(1+AK171)</f>
        <v/>
      </c>
      <c r="AL104" s="25">
        <f>AH104*(1+AL171)</f>
        <v/>
      </c>
      <c r="AN104" s="13" t="n">
        <v>457</v>
      </c>
      <c r="AO104" s="13" t="n">
        <v>431</v>
      </c>
      <c r="AP104" s="13" t="n">
        <v>420</v>
      </c>
      <c r="AQ104" s="13" t="n">
        <v>3921</v>
      </c>
      <c r="AR104" s="13" t="n">
        <v>7076</v>
      </c>
      <c r="AS104" s="25">
        <f>AD104</f>
        <v/>
      </c>
      <c r="AT104" s="25">
        <f>AH104</f>
        <v/>
      </c>
      <c r="AU104" s="25">
        <f>AL104</f>
        <v/>
      </c>
      <c r="AV104" s="25">
        <f>AU104*(1+AV171)</f>
        <v/>
      </c>
      <c r="AW104" s="25">
        <f>AV104*(1+AW171)</f>
        <v/>
      </c>
    </row>
    <row r="105">
      <c r="B105" s="6" t="inlineStr">
        <is>
          <t>Total Current Assets</t>
        </is>
      </c>
      <c r="G105" s="10">
        <f>G97+G98+G99+G100+G101+G102+G103+G104</f>
        <v/>
      </c>
      <c r="H105" s="10">
        <f>H97+H98+H99+H100+H101+H102+H103+H104</f>
        <v/>
      </c>
      <c r="I105" s="10">
        <f>I97+I98+I99+I100+I101+I102+I103+I104</f>
        <v/>
      </c>
      <c r="J105" s="10">
        <f>J97+J98+J99+J100+J101+J102+J103+J104</f>
        <v/>
      </c>
      <c r="K105" s="10">
        <f>K97+K98+K99+K100+K101+K102+K103+K104</f>
        <v/>
      </c>
      <c r="L105" s="10">
        <f>L97+L98+L99+L100+L101+L102+L103+L104</f>
        <v/>
      </c>
      <c r="M105" s="10">
        <f>M97+M98+M99+M100+M101+M102+M103+M104</f>
        <v/>
      </c>
      <c r="N105" s="10">
        <f>N97+N98+N99+N100+N101+N102+N103+N104</f>
        <v/>
      </c>
      <c r="O105" s="10">
        <f>O97+O98+O99+O100+O101+O102+O103+O104</f>
        <v/>
      </c>
      <c r="P105" s="10">
        <f>P97+P98+P99+P100+P101+P102+P103+P104</f>
        <v/>
      </c>
      <c r="Q105" s="10">
        <f>Q97+Q98+Q99+Q100+Q101+Q102+Q103+Q104</f>
        <v/>
      </c>
      <c r="R105" s="10">
        <f>R97+R98+R99+R100+R101+R102+R103+R104</f>
        <v/>
      </c>
      <c r="S105" s="10">
        <f>S97+S98+S99+S100+S101+S102+S103+S104</f>
        <v/>
      </c>
      <c r="T105" s="10">
        <f>T97+T98+T99+T100+T101+T102+T103+T104</f>
        <v/>
      </c>
      <c r="U105" s="10">
        <f>U97+U98+U99+U100+U101+U102+U103+U104</f>
        <v/>
      </c>
      <c r="V105" s="10">
        <f>V97+V98+V99+V100+V101+V102+V103+V104</f>
        <v/>
      </c>
      <c r="W105" s="10">
        <f>W97+W98+W99+W100+W101+W102+W103+W104</f>
        <v/>
      </c>
      <c r="X105" s="10">
        <f>X97+X98+X99+X100+X101+X102+X103+X104</f>
        <v/>
      </c>
      <c r="Y105" s="10">
        <f>Y97+Y98+Y99+Y100+Y101+Y102+Y103+Y104</f>
        <v/>
      </c>
      <c r="Z105" s="10">
        <f>Z97+Z98+Z99+Z100+Z101+Z102+Z103+Z104</f>
        <v/>
      </c>
      <c r="AA105" s="10">
        <f>AA97+AA98+AA99+AA100+AA101+AA102+AA103+AA104</f>
        <v/>
      </c>
      <c r="AB105" s="10">
        <f>AB97+AB98+AB99+AB100+AB101+AB102+AB103+AB104</f>
        <v/>
      </c>
      <c r="AC105" s="10">
        <f>AC97+AC98+AC99+AC100+AC101+AC102+AC103+AC104</f>
        <v/>
      </c>
      <c r="AD105" s="10">
        <f>AD97+AD98+AD99+AD100+AD101+AD102+AD103+AD104</f>
        <v/>
      </c>
      <c r="AE105" s="10">
        <f>AE97+AE98+AE99+AE100+AE101+AE102+AE103+AE104</f>
        <v/>
      </c>
      <c r="AF105" s="10">
        <f>AF97+AF98+AF99+AF100+AF101+AF102+AF103+AF104</f>
        <v/>
      </c>
      <c r="AG105" s="10">
        <f>AG97+AG98+AG99+AG100+AG101+AG102+AG103+AG104</f>
        <v/>
      </c>
      <c r="AH105" s="10">
        <f>AH97+AH98+AH99+AH100+AH101+AH102+AH103+AH104</f>
        <v/>
      </c>
      <c r="AI105" s="10">
        <f>AI97+AI98+AI99+AI100+AI101+AI102+AI103+AI104</f>
        <v/>
      </c>
      <c r="AJ105" s="10">
        <f>AJ97+AJ98+AJ99+AJ100+AJ101+AJ102+AJ103+AJ104</f>
        <v/>
      </c>
      <c r="AK105" s="10">
        <f>AK97+AK98+AK99+AK100+AK101+AK102+AK103+AK104</f>
        <v/>
      </c>
      <c r="AL105" s="10">
        <f>AL97+AL98+AL99+AL100+AL101+AL102+AL103+AL104</f>
        <v/>
      </c>
      <c r="AN105" s="10">
        <f>AN97+AN98+AN99+AN100+AN101+AN102+AN103+AN104</f>
        <v/>
      </c>
      <c r="AO105" s="10">
        <f>AO97+AO98+AO99+AO100+AO101+AO102+AO103+AO104</f>
        <v/>
      </c>
      <c r="AP105" s="10">
        <f>AP97+AP98+AP99+AP100+AP101+AP102+AP103+AP104</f>
        <v/>
      </c>
      <c r="AQ105" s="10">
        <f>AQ97+AQ98+AQ99+AQ100+AQ101+AQ102+AQ103+AQ104</f>
        <v/>
      </c>
      <c r="AR105" s="10">
        <f>AR97+AR98+AR99+AR100+AR101+AR102+AR103+AR104</f>
        <v/>
      </c>
      <c r="AS105" s="26">
        <f>AD105</f>
        <v/>
      </c>
      <c r="AT105" s="26">
        <f>AH105</f>
        <v/>
      </c>
      <c r="AU105" s="26">
        <f>AL105</f>
        <v/>
      </c>
      <c r="AV105" s="10">
        <f>AV97+AV98+AV99+AV100+AV101+AV102+AV103+AV104</f>
        <v/>
      </c>
      <c r="AW105" s="10">
        <f>AW97+AW98+AW99+AW100+AW101+AW102+AW103+AW104</f>
        <v/>
      </c>
    </row>
    <row r="106">
      <c r="D106" s="3" t="inlineStr">
        <is>
          <t>Recon: Total CA</t>
        </is>
      </c>
      <c r="G106" s="27">
        <f>IF(_reported!G14="","",G105-_reported!G14)</f>
        <v/>
      </c>
      <c r="H106" s="27">
        <f>IF(_reported!H14="","",H105-_reported!H14)</f>
        <v/>
      </c>
      <c r="I106" s="27">
        <f>IF(_reported!I14="","",I105-_reported!I14)</f>
        <v/>
      </c>
      <c r="J106" s="27">
        <f>IF(_reported!J14="","",J105-_reported!J14)</f>
        <v/>
      </c>
      <c r="K106" s="27">
        <f>IF(_reported!K14="","",K105-_reported!K14)</f>
        <v/>
      </c>
      <c r="L106" s="27">
        <f>IF(_reported!L14="","",L105-_reported!L14)</f>
        <v/>
      </c>
      <c r="M106" s="27">
        <f>IF(_reported!M14="","",M105-_reported!M14)</f>
        <v/>
      </c>
      <c r="N106" s="27">
        <f>IF(_reported!N14="","",N105-_reported!N14)</f>
        <v/>
      </c>
      <c r="O106" s="27">
        <f>IF(_reported!O14="","",O105-_reported!O14)</f>
        <v/>
      </c>
      <c r="P106" s="27">
        <f>IF(_reported!P14="","",P105-_reported!P14)</f>
        <v/>
      </c>
      <c r="Q106" s="27">
        <f>IF(_reported!Q14="","",Q105-_reported!Q14)</f>
        <v/>
      </c>
      <c r="R106" s="27">
        <f>IF(_reported!R14="","",R105-_reported!R14)</f>
        <v/>
      </c>
      <c r="S106" s="27">
        <f>IF(_reported!S14="","",S105-_reported!S14)</f>
        <v/>
      </c>
      <c r="T106" s="27">
        <f>IF(_reported!T14="","",T105-_reported!T14)</f>
        <v/>
      </c>
      <c r="U106" s="27">
        <f>IF(_reported!U14="","",U105-_reported!U14)</f>
        <v/>
      </c>
      <c r="V106" s="27">
        <f>IF(_reported!V14="","",V105-_reported!V14)</f>
        <v/>
      </c>
      <c r="W106" s="27">
        <f>IF(_reported!W14="","",W105-_reported!W14)</f>
        <v/>
      </c>
      <c r="X106" s="27">
        <f>IF(_reported!X14="","",X105-_reported!X14)</f>
        <v/>
      </c>
      <c r="Y106" s="27">
        <f>IF(_reported!Y14="","",Y105-_reported!Y14)</f>
        <v/>
      </c>
      <c r="Z106" s="27">
        <f>IF(_reported!Z14="","",Z105-_reported!Z14)</f>
        <v/>
      </c>
      <c r="AA106" s="27">
        <f>IF(_reported!AA14="","",AA105-_reported!AA14)</f>
        <v/>
      </c>
      <c r="AB106" s="27">
        <f>IF(_reported!AB14="","",AB105-_reported!AB14)</f>
        <v/>
      </c>
      <c r="AC106" s="27">
        <f>IF(_reported!AC14="","",AC105-_reported!AC14)</f>
        <v/>
      </c>
      <c r="AN106" s="27">
        <f>IF(_reported!AN14="","",AN105-_reported!AN14)</f>
        <v/>
      </c>
      <c r="AO106" s="27">
        <f>IF(_reported!AO14="","",AO105-_reported!AO14)</f>
        <v/>
      </c>
      <c r="AP106" s="27">
        <f>IF(_reported!AP14="","",AP105-_reported!AP14)</f>
        <v/>
      </c>
      <c r="AQ106" s="27">
        <f>IF(_reported!AQ14="","",AQ105-_reported!AQ14)</f>
        <v/>
      </c>
      <c r="AR106" s="27">
        <f>IF(_reported!AR14="","",AR105-_reported!AR14)</f>
        <v/>
      </c>
    </row>
    <row r="107"/>
    <row r="108">
      <c r="C108" s="8" t="inlineStr">
        <is>
          <t>Long-term Investments</t>
        </is>
      </c>
      <c r="G108" s="9" t="n">
        <v>28</v>
      </c>
      <c r="H108" s="9" t="n">
        <v>41</v>
      </c>
      <c r="I108" s="9" t="n">
        <v>41</v>
      </c>
      <c r="J108" s="9" t="n">
        <v>43</v>
      </c>
      <c r="K108" s="9" t="n">
        <v>84</v>
      </c>
      <c r="L108" s="9" t="n">
        <v>90</v>
      </c>
      <c r="M108" s="9" t="n">
        <v>98</v>
      </c>
      <c r="N108" s="9" t="n">
        <v>98</v>
      </c>
      <c r="O108" s="9" t="n">
        <v>98</v>
      </c>
      <c r="P108" s="9" t="n">
        <v>108</v>
      </c>
      <c r="Q108" s="9" t="n">
        <v>102</v>
      </c>
      <c r="R108" s="9" t="n">
        <v>105</v>
      </c>
      <c r="S108" s="9" t="n">
        <v>107</v>
      </c>
      <c r="T108" s="9" t="n">
        <v>128</v>
      </c>
      <c r="U108" s="9" t="n">
        <v>129</v>
      </c>
      <c r="V108" s="9" t="n">
        <v>131</v>
      </c>
      <c r="W108" s="9" t="n">
        <v>90</v>
      </c>
      <c r="X108" s="9" t="n">
        <v>88</v>
      </c>
      <c r="Y108" s="9" t="n">
        <v>88</v>
      </c>
      <c r="Z108" s="9" t="n">
        <v>94</v>
      </c>
      <c r="AA108" s="9" t="n">
        <v>92</v>
      </c>
      <c r="AB108" s="9" t="n">
        <v>127</v>
      </c>
      <c r="AC108" s="9" t="n">
        <v>176</v>
      </c>
      <c r="AD108" s="24">
        <f>AC108</f>
        <v/>
      </c>
      <c r="AE108" s="24">
        <f>AD108</f>
        <v/>
      </c>
      <c r="AF108" s="24">
        <f>AE108</f>
        <v/>
      </c>
      <c r="AG108" s="24">
        <f>AF108</f>
        <v/>
      </c>
      <c r="AH108" s="24">
        <f>AG108</f>
        <v/>
      </c>
      <c r="AI108" s="24">
        <f>AH108</f>
        <v/>
      </c>
      <c r="AJ108" s="24">
        <f>AI108</f>
        <v/>
      </c>
      <c r="AK108" s="24">
        <f>AJ108</f>
        <v/>
      </c>
      <c r="AL108" s="24">
        <f>AK108</f>
        <v/>
      </c>
      <c r="AN108" s="9" t="n">
        <v>43</v>
      </c>
      <c r="AO108" s="9" t="n">
        <v>98</v>
      </c>
      <c r="AP108" s="9" t="n">
        <v>105</v>
      </c>
      <c r="AQ108" s="9" t="n">
        <v>131</v>
      </c>
      <c r="AR108" s="9" t="n">
        <v>94</v>
      </c>
      <c r="AS108" s="24">
        <f>AD108</f>
        <v/>
      </c>
      <c r="AT108" s="24">
        <f>AH108</f>
        <v/>
      </c>
      <c r="AU108" s="24">
        <f>AL108</f>
        <v/>
      </c>
      <c r="AV108" s="24">
        <f>AU108</f>
        <v/>
      </c>
      <c r="AW108" s="24">
        <f>AV108</f>
        <v/>
      </c>
    </row>
    <row r="109">
      <c r="C109" s="8" t="inlineStr">
        <is>
          <t>Property and Equipment, Net</t>
        </is>
      </c>
      <c r="G109" s="13" t="n">
        <v>743</v>
      </c>
      <c r="H109" s="13" t="n">
        <v>792</v>
      </c>
      <c r="I109" s="13" t="n">
        <v>791</v>
      </c>
      <c r="J109" s="13" t="n">
        <v>780</v>
      </c>
      <c r="K109" s="13" t="n">
        <v>789</v>
      </c>
      <c r="L109" s="13" t="n">
        <v>831</v>
      </c>
      <c r="M109" s="13" t="n">
        <v>858</v>
      </c>
      <c r="N109" s="13" t="n">
        <v>888</v>
      </c>
      <c r="O109" s="13" t="n">
        <v>926</v>
      </c>
      <c r="P109" s="13" t="n">
        <v>931</v>
      </c>
      <c r="Q109" s="13" t="n">
        <v>938</v>
      </c>
      <c r="R109" s="13" t="n">
        <v>969</v>
      </c>
      <c r="S109" s="13" t="n">
        <v>1013</v>
      </c>
      <c r="T109" s="13" t="n">
        <v>1049</v>
      </c>
      <c r="U109" s="13" t="n">
        <v>1032</v>
      </c>
      <c r="V109" s="13" t="n">
        <v>1009</v>
      </c>
      <c r="W109" s="13" t="n">
        <v>1008</v>
      </c>
      <c r="X109" s="13" t="n">
        <v>992</v>
      </c>
      <c r="Y109" s="13" t="n">
        <v>975</v>
      </c>
      <c r="Z109" s="13" t="n">
        <v>961</v>
      </c>
      <c r="AA109" s="13" t="n">
        <v>965</v>
      </c>
      <c r="AB109" s="13" t="n">
        <v>974</v>
      </c>
      <c r="AC109" s="13" t="n">
        <v>996</v>
      </c>
      <c r="AD109" s="25">
        <f>AC109-AD211-AD212-AC109*AD175</f>
        <v/>
      </c>
      <c r="AE109" s="25">
        <f>AD109-AE211-AE212-AD109*AE175</f>
        <v/>
      </c>
      <c r="AF109" s="25">
        <f>AE109-AF211-AF212-AE109*AF175</f>
        <v/>
      </c>
      <c r="AG109" s="25">
        <f>AF109-AG211-AG212-AF109*AG175</f>
        <v/>
      </c>
      <c r="AH109" s="25">
        <f>AG109-AH211-AH212-AG109*AH175</f>
        <v/>
      </c>
      <c r="AI109" s="25">
        <f>AH109-AI211-AI212-AH109*AI175</f>
        <v/>
      </c>
      <c r="AJ109" s="25">
        <f>AI109-AJ211-AJ212-AI109*AJ175</f>
        <v/>
      </c>
      <c r="AK109" s="25">
        <f>AJ109-AK211-AK212-AJ109*AK175</f>
        <v/>
      </c>
      <c r="AL109" s="25">
        <f>AK109-AL211-AL212-AK109*AL175</f>
        <v/>
      </c>
      <c r="AN109" s="13" t="n">
        <v>780</v>
      </c>
      <c r="AO109" s="13" t="n">
        <v>888</v>
      </c>
      <c r="AP109" s="13" t="n">
        <v>969</v>
      </c>
      <c r="AQ109" s="13" t="n">
        <v>1009</v>
      </c>
      <c r="AR109" s="13" t="n">
        <v>961</v>
      </c>
      <c r="AS109" s="25">
        <f>AD109</f>
        <v/>
      </c>
      <c r="AT109" s="25">
        <f>AH109</f>
        <v/>
      </c>
      <c r="AU109" s="25">
        <f>AL109</f>
        <v/>
      </c>
      <c r="AV109" s="25">
        <f>AU109-AV211-AV212-AU109*AV175</f>
        <v/>
      </c>
      <c r="AW109" s="25">
        <f>AV109-AW211-AW212-AV109*AW175</f>
        <v/>
      </c>
    </row>
    <row r="110">
      <c r="C110" s="8" t="inlineStr">
        <is>
          <t>Operating Lease Right-of-Use Assets</t>
        </is>
      </c>
      <c r="G110" s="13" t="n">
        <v>232</v>
      </c>
      <c r="H110" s="13" t="n">
        <v>392</v>
      </c>
      <c r="I110" s="13" t="n">
        <v>370</v>
      </c>
      <c r="J110" s="13" t="n">
        <v>380</v>
      </c>
      <c r="K110" s="13" t="n">
        <v>405</v>
      </c>
      <c r="L110" s="13" t="n">
        <v>439</v>
      </c>
      <c r="M110" s="13" t="n">
        <v>425</v>
      </c>
      <c r="N110" s="13" t="n">
        <v>549</v>
      </c>
      <c r="O110" s="13" t="n">
        <v>535</v>
      </c>
      <c r="P110" s="13" t="n">
        <v>508</v>
      </c>
      <c r="Q110" s="13" t="n">
        <v>485</v>
      </c>
      <c r="R110" s="13" t="n">
        <v>469</v>
      </c>
      <c r="S110" s="13" t="n">
        <v>457</v>
      </c>
      <c r="T110" s="13" t="n">
        <v>444</v>
      </c>
      <c r="U110" s="13" t="n">
        <v>428</v>
      </c>
      <c r="V110" s="13" t="n">
        <v>411</v>
      </c>
      <c r="W110" s="13" t="n">
        <v>538</v>
      </c>
      <c r="X110" s="13" t="n">
        <v>518</v>
      </c>
      <c r="Y110" s="13" t="n">
        <v>560</v>
      </c>
      <c r="Z110" s="13" t="n">
        <v>541</v>
      </c>
      <c r="AA110" s="13" t="n">
        <v>596</v>
      </c>
      <c r="AB110" s="13" t="n">
        <v>593</v>
      </c>
      <c r="AC110" s="13" t="n">
        <v>601</v>
      </c>
      <c r="AD110" s="25">
        <f>AC110</f>
        <v/>
      </c>
      <c r="AE110" s="25">
        <f>AD110</f>
        <v/>
      </c>
      <c r="AF110" s="25">
        <f>AE110</f>
        <v/>
      </c>
      <c r="AG110" s="25">
        <f>AF110</f>
        <v/>
      </c>
      <c r="AH110" s="25">
        <f>AG110</f>
        <v/>
      </c>
      <c r="AI110" s="25">
        <f>AH110</f>
        <v/>
      </c>
      <c r="AJ110" s="25">
        <f>AI110</f>
        <v/>
      </c>
      <c r="AK110" s="25">
        <f>AJ110</f>
        <v/>
      </c>
      <c r="AL110" s="25">
        <f>AK110</f>
        <v/>
      </c>
      <c r="AN110" s="13" t="n">
        <v>380</v>
      </c>
      <c r="AO110" s="13" t="n">
        <v>549</v>
      </c>
      <c r="AP110" s="13" t="n">
        <v>469</v>
      </c>
      <c r="AQ110" s="13" t="n">
        <v>411</v>
      </c>
      <c r="AR110" s="13" t="n">
        <v>541</v>
      </c>
      <c r="AS110" s="25">
        <f>AD110</f>
        <v/>
      </c>
      <c r="AT110" s="25">
        <f>AH110</f>
        <v/>
      </c>
      <c r="AU110" s="25">
        <f>AL110</f>
        <v/>
      </c>
      <c r="AV110" s="25">
        <f>AU110</f>
        <v/>
      </c>
      <c r="AW110" s="25">
        <f>AV110</f>
        <v/>
      </c>
    </row>
    <row r="111">
      <c r="C111" s="8" t="inlineStr">
        <is>
          <t>Goodwill (Credit Karma Q2 FY21; Mailchimp Q1 FY22)</t>
        </is>
      </c>
      <c r="G111" s="13" t="n">
        <v>1697</v>
      </c>
      <c r="H111" s="13" t="n">
        <v>5598</v>
      </c>
      <c r="I111" s="13" t="n">
        <v>5614</v>
      </c>
      <c r="J111" s="13" t="n">
        <v>5613</v>
      </c>
      <c r="K111" s="13" t="n">
        <v>5613</v>
      </c>
      <c r="L111" s="13" t="n">
        <v>13732</v>
      </c>
      <c r="M111" s="13" t="n">
        <v>13731</v>
      </c>
      <c r="N111" s="13" t="n">
        <v>13736</v>
      </c>
      <c r="O111" s="13" t="n">
        <v>13732</v>
      </c>
      <c r="P111" s="13" t="n">
        <v>13779</v>
      </c>
      <c r="Q111" s="13" t="n">
        <v>13778</v>
      </c>
      <c r="R111" s="13" t="n">
        <v>13780</v>
      </c>
      <c r="S111" s="13" t="n">
        <v>13776</v>
      </c>
      <c r="T111" s="13" t="n">
        <v>13779</v>
      </c>
      <c r="U111" s="13" t="n">
        <v>13778</v>
      </c>
      <c r="V111" s="13" t="n">
        <v>13844</v>
      </c>
      <c r="W111" s="13" t="n">
        <v>13844</v>
      </c>
      <c r="X111" s="13" t="n">
        <v>13841</v>
      </c>
      <c r="Y111" s="13" t="n">
        <v>13847</v>
      </c>
      <c r="Z111" s="13" t="n">
        <v>13980</v>
      </c>
      <c r="AA111" s="13" t="n">
        <v>13980</v>
      </c>
      <c r="AB111" s="13" t="n">
        <v>13983</v>
      </c>
      <c r="AC111" s="13" t="n">
        <v>13982</v>
      </c>
      <c r="AD111" s="25">
        <f>AC111</f>
        <v/>
      </c>
      <c r="AE111" s="25">
        <f>AD111</f>
        <v/>
      </c>
      <c r="AF111" s="25">
        <f>AE111</f>
        <v/>
      </c>
      <c r="AG111" s="25">
        <f>AF111</f>
        <v/>
      </c>
      <c r="AH111" s="25">
        <f>AG111</f>
        <v/>
      </c>
      <c r="AI111" s="25">
        <f>AH111</f>
        <v/>
      </c>
      <c r="AJ111" s="25">
        <f>AI111</f>
        <v/>
      </c>
      <c r="AK111" s="25">
        <f>AJ111</f>
        <v/>
      </c>
      <c r="AL111" s="25">
        <f>AK111</f>
        <v/>
      </c>
      <c r="AN111" s="13" t="n">
        <v>5613</v>
      </c>
      <c r="AO111" s="13" t="n">
        <v>13736</v>
      </c>
      <c r="AP111" s="13" t="n">
        <v>13780</v>
      </c>
      <c r="AQ111" s="13" t="n">
        <v>13844</v>
      </c>
      <c r="AR111" s="13" t="n">
        <v>13980</v>
      </c>
      <c r="AS111" s="25">
        <f>AD111</f>
        <v/>
      </c>
      <c r="AT111" s="25">
        <f>AH111</f>
        <v/>
      </c>
      <c r="AU111" s="25">
        <f>AL111</f>
        <v/>
      </c>
      <c r="AV111" s="25">
        <f>AU111</f>
        <v/>
      </c>
      <c r="AW111" s="25">
        <f>AV111</f>
        <v/>
      </c>
    </row>
    <row r="112">
      <c r="C112" s="8" t="inlineStr">
        <is>
          <t>Acquired Intangible Assets, Net</t>
        </is>
      </c>
      <c r="G112" s="13" t="n">
        <v>63</v>
      </c>
      <c r="H112" s="13" t="n">
        <v>3384</v>
      </c>
      <c r="I112" s="13" t="n">
        <v>3321</v>
      </c>
      <c r="J112" s="13" t="n">
        <v>3252</v>
      </c>
      <c r="K112" s="13" t="n">
        <v>3195</v>
      </c>
      <c r="L112" s="13" t="n">
        <v>7388</v>
      </c>
      <c r="M112" s="13" t="n">
        <v>7224</v>
      </c>
      <c r="N112" s="13" t="n">
        <v>7061</v>
      </c>
      <c r="O112" s="13" t="n">
        <v>6899</v>
      </c>
      <c r="P112" s="13" t="n">
        <v>6737</v>
      </c>
      <c r="Q112" s="13" t="n">
        <v>6580</v>
      </c>
      <c r="R112" s="13" t="n">
        <v>6419</v>
      </c>
      <c r="S112" s="13" t="n">
        <v>6261</v>
      </c>
      <c r="T112" s="13" t="n">
        <v>6104</v>
      </c>
      <c r="U112" s="13" t="n">
        <v>5950</v>
      </c>
      <c r="V112" s="13" t="n">
        <v>5820</v>
      </c>
      <c r="W112" s="13" t="n">
        <v>5662</v>
      </c>
      <c r="X112" s="13" t="n">
        <v>5505</v>
      </c>
      <c r="Y112" s="13" t="n">
        <v>5397</v>
      </c>
      <c r="Z112" s="13" t="n">
        <v>5302</v>
      </c>
      <c r="AA112" s="13" t="n">
        <v>5136</v>
      </c>
      <c r="AB112" s="13" t="n">
        <v>4971</v>
      </c>
      <c r="AC112" s="13" t="n">
        <v>4807</v>
      </c>
      <c r="AD112" s="25">
        <f>AC112+AD17+AD24</f>
        <v/>
      </c>
      <c r="AE112" s="25">
        <f>AD112+AE17+AE24</f>
        <v/>
      </c>
      <c r="AF112" s="25">
        <f>AE112+AF17+AF24</f>
        <v/>
      </c>
      <c r="AG112" s="25">
        <f>AF112+AG17+AG24</f>
        <v/>
      </c>
      <c r="AH112" s="25">
        <f>AG112+AH17+AH24</f>
        <v/>
      </c>
      <c r="AI112" s="25">
        <f>AH112+AI17+AI24</f>
        <v/>
      </c>
      <c r="AJ112" s="25">
        <f>AI112+AJ17+AJ24</f>
        <v/>
      </c>
      <c r="AK112" s="25">
        <f>AJ112+AK17+AK24</f>
        <v/>
      </c>
      <c r="AL112" s="25">
        <f>AK112+AL17+AL24</f>
        <v/>
      </c>
      <c r="AN112" s="13" t="n">
        <v>3252</v>
      </c>
      <c r="AO112" s="13" t="n">
        <v>7061</v>
      </c>
      <c r="AP112" s="13" t="n">
        <v>6419</v>
      </c>
      <c r="AQ112" s="13" t="n">
        <v>5820</v>
      </c>
      <c r="AR112" s="13" t="n">
        <v>5302</v>
      </c>
      <c r="AS112" s="25">
        <f>AD112</f>
        <v/>
      </c>
      <c r="AT112" s="25">
        <f>AH112</f>
        <v/>
      </c>
      <c r="AU112" s="25">
        <f>AL112</f>
        <v/>
      </c>
      <c r="AV112" s="25">
        <f>AU112+AV17+AV24</f>
        <v/>
      </c>
      <c r="AW112" s="25">
        <f>AV112+AW17+AW24</f>
        <v/>
      </c>
    </row>
    <row r="113">
      <c r="C113" s="8" t="inlineStr">
        <is>
          <t>Long-term Deferred Income Tax Assets</t>
        </is>
      </c>
      <c r="G113" s="13" t="n">
        <v>60</v>
      </c>
      <c r="H113" s="13" t="n">
        <v>6</v>
      </c>
      <c r="I113" s="13" t="n">
        <v>7</v>
      </c>
      <c r="J113" s="13" t="n">
        <v>8</v>
      </c>
      <c r="K113" s="13" t="n">
        <v>8</v>
      </c>
      <c r="L113" s="13" t="n">
        <v>8</v>
      </c>
      <c r="M113" s="13" t="n">
        <v>8</v>
      </c>
      <c r="N113" s="13" t="n">
        <v>11</v>
      </c>
      <c r="O113" s="13" t="n">
        <v>10</v>
      </c>
      <c r="P113" s="13" t="n">
        <v>12</v>
      </c>
      <c r="Q113" s="13" t="n">
        <v>13</v>
      </c>
      <c r="R113" s="13" t="n">
        <v>64</v>
      </c>
      <c r="S113" s="13" t="n">
        <v>214</v>
      </c>
      <c r="T113" s="13" t="n">
        <v>383</v>
      </c>
      <c r="U113" s="13" t="n">
        <v>512</v>
      </c>
      <c r="V113" s="13" t="n">
        <v>698</v>
      </c>
      <c r="W113" s="13" t="n">
        <v>798</v>
      </c>
      <c r="X113" s="13" t="n">
        <v>934</v>
      </c>
      <c r="Y113" s="13" t="n">
        <v>1062</v>
      </c>
      <c r="Z113" s="13" t="n">
        <v>1222</v>
      </c>
      <c r="AA113" s="13" t="n">
        <v>1173</v>
      </c>
      <c r="AB113" s="13" t="n">
        <v>1106</v>
      </c>
      <c r="AC113" s="13" t="n">
        <v>113</v>
      </c>
      <c r="AD113" s="25">
        <f>AC113</f>
        <v/>
      </c>
      <c r="AE113" s="25">
        <f>AD113</f>
        <v/>
      </c>
      <c r="AF113" s="25">
        <f>AE113</f>
        <v/>
      </c>
      <c r="AG113" s="25">
        <f>AF113</f>
        <v/>
      </c>
      <c r="AH113" s="25">
        <f>AG113</f>
        <v/>
      </c>
      <c r="AI113" s="25">
        <f>AH113</f>
        <v/>
      </c>
      <c r="AJ113" s="25">
        <f>AI113</f>
        <v/>
      </c>
      <c r="AK113" s="25">
        <f>AJ113</f>
        <v/>
      </c>
      <c r="AL113" s="25">
        <f>AK113</f>
        <v/>
      </c>
      <c r="AN113" s="13" t="n">
        <v>8</v>
      </c>
      <c r="AO113" s="13" t="n">
        <v>11</v>
      </c>
      <c r="AP113" s="13" t="n">
        <v>64</v>
      </c>
      <c r="AQ113" s="13" t="n">
        <v>698</v>
      </c>
      <c r="AR113" s="13" t="n">
        <v>1222</v>
      </c>
      <c r="AS113" s="25">
        <f>AD113</f>
        <v/>
      </c>
      <c r="AT113" s="25">
        <f>AH113</f>
        <v/>
      </c>
      <c r="AU113" s="25">
        <f>AL113</f>
        <v/>
      </c>
      <c r="AV113" s="25">
        <f>AU113</f>
        <v/>
      </c>
      <c r="AW113" s="25">
        <f>AV113</f>
        <v/>
      </c>
    </row>
    <row r="114">
      <c r="C114" s="8" t="inlineStr">
        <is>
          <t>Other Assets</t>
        </is>
      </c>
      <c r="G114" s="13" t="n">
        <v>233</v>
      </c>
      <c r="H114" s="13" t="n">
        <v>291</v>
      </c>
      <c r="I114" s="13" t="n">
        <v>287</v>
      </c>
      <c r="J114" s="13" t="n">
        <v>283</v>
      </c>
      <c r="K114" s="13" t="n">
        <v>289</v>
      </c>
      <c r="L114" s="13" t="n">
        <v>325</v>
      </c>
      <c r="M114" s="13" t="n">
        <v>312</v>
      </c>
      <c r="N114" s="13" t="n">
        <v>344</v>
      </c>
      <c r="O114" s="13" t="n">
        <v>331</v>
      </c>
      <c r="P114" s="13" t="n">
        <v>371</v>
      </c>
      <c r="Q114" s="13" t="n">
        <v>376</v>
      </c>
      <c r="R114" s="13" t="n">
        <v>417</v>
      </c>
      <c r="S114" s="13" t="n">
        <v>429</v>
      </c>
      <c r="T114" s="13" t="n">
        <v>501</v>
      </c>
      <c r="U114" s="13" t="n">
        <v>495</v>
      </c>
      <c r="V114" s="13" t="n">
        <v>541</v>
      </c>
      <c r="W114" s="13" t="n">
        <v>527</v>
      </c>
      <c r="X114" s="13" t="n">
        <v>669</v>
      </c>
      <c r="Y114" s="13" t="n">
        <v>699</v>
      </c>
      <c r="Z114" s="13" t="n">
        <v>751</v>
      </c>
      <c r="AA114" s="13" t="n">
        <v>828</v>
      </c>
      <c r="AB114" s="13" t="n">
        <v>825</v>
      </c>
      <c r="AC114" s="13" t="n">
        <v>818</v>
      </c>
      <c r="AD114" s="25">
        <f>AC114</f>
        <v/>
      </c>
      <c r="AE114" s="25">
        <f>AD114</f>
        <v/>
      </c>
      <c r="AF114" s="25">
        <f>AE114</f>
        <v/>
      </c>
      <c r="AG114" s="25">
        <f>AF114</f>
        <v/>
      </c>
      <c r="AH114" s="25">
        <f>AG114</f>
        <v/>
      </c>
      <c r="AI114" s="25">
        <f>AH114</f>
        <v/>
      </c>
      <c r="AJ114" s="25">
        <f>AI114</f>
        <v/>
      </c>
      <c r="AK114" s="25">
        <f>AJ114</f>
        <v/>
      </c>
      <c r="AL114" s="25">
        <f>AK114</f>
        <v/>
      </c>
      <c r="AN114" s="13" t="n">
        <v>283</v>
      </c>
      <c r="AO114" s="13" t="n">
        <v>344</v>
      </c>
      <c r="AP114" s="13" t="n">
        <v>417</v>
      </c>
      <c r="AQ114" s="13" t="n">
        <v>541</v>
      </c>
      <c r="AR114" s="13" t="n">
        <v>751</v>
      </c>
      <c r="AS114" s="25">
        <f>AD114</f>
        <v/>
      </c>
      <c r="AT114" s="25">
        <f>AH114</f>
        <v/>
      </c>
      <c r="AU114" s="25">
        <f>AL114</f>
        <v/>
      </c>
      <c r="AV114" s="25">
        <f>AU114</f>
        <v/>
      </c>
      <c r="AW114" s="25">
        <f>AV114</f>
        <v/>
      </c>
    </row>
    <row r="115">
      <c r="B115" s="6" t="inlineStr">
        <is>
          <t>Total Assets</t>
        </is>
      </c>
      <c r="G115" s="10">
        <f>G105+G108+G109+G110+G111+G112+G113+G114</f>
        <v/>
      </c>
      <c r="H115" s="10">
        <f>H105+H108+H109+H110+H111+H112+H113+H114</f>
        <v/>
      </c>
      <c r="I115" s="10">
        <f>I105+I108+I109+I110+I111+I112+I113+I114</f>
        <v/>
      </c>
      <c r="J115" s="10">
        <f>J105+J108+J109+J110+J111+J112+J113+J114</f>
        <v/>
      </c>
      <c r="K115" s="10">
        <f>K105+K108+K109+K110+K111+K112+K113+K114</f>
        <v/>
      </c>
      <c r="L115" s="10">
        <f>L105+L108+L109+L110+L111+L112+L113+L114</f>
        <v/>
      </c>
      <c r="M115" s="10">
        <f>M105+M108+M109+M110+M111+M112+M113+M114</f>
        <v/>
      </c>
      <c r="N115" s="10">
        <f>N105+N108+N109+N110+N111+N112+N113+N114</f>
        <v/>
      </c>
      <c r="O115" s="10">
        <f>O105+O108+O109+O110+O111+O112+O113+O114</f>
        <v/>
      </c>
      <c r="P115" s="10">
        <f>P105+P108+P109+P110+P111+P112+P113+P114</f>
        <v/>
      </c>
      <c r="Q115" s="10">
        <f>Q105+Q108+Q109+Q110+Q111+Q112+Q113+Q114</f>
        <v/>
      </c>
      <c r="R115" s="10">
        <f>R105+R108+R109+R110+R111+R112+R113+R114</f>
        <v/>
      </c>
      <c r="S115" s="10">
        <f>S105+S108+S109+S110+S111+S112+S113+S114</f>
        <v/>
      </c>
      <c r="T115" s="10">
        <f>T105+T108+T109+T110+T111+T112+T113+T114</f>
        <v/>
      </c>
      <c r="U115" s="10">
        <f>U105+U108+U109+U110+U111+U112+U113+U114</f>
        <v/>
      </c>
      <c r="V115" s="10">
        <f>V105+V108+V109+V110+V111+V112+V113+V114</f>
        <v/>
      </c>
      <c r="W115" s="10">
        <f>W105+W108+W109+W110+W111+W112+W113+W114</f>
        <v/>
      </c>
      <c r="X115" s="10">
        <f>X105+X108+X109+X110+X111+X112+X113+X114</f>
        <v/>
      </c>
      <c r="Y115" s="10">
        <f>Y105+Y108+Y109+Y110+Y111+Y112+Y113+Y114</f>
        <v/>
      </c>
      <c r="Z115" s="10">
        <f>Z105+Z108+Z109+Z110+Z111+Z112+Z113+Z114</f>
        <v/>
      </c>
      <c r="AA115" s="10">
        <f>AA105+AA108+AA109+AA110+AA111+AA112+AA113+AA114</f>
        <v/>
      </c>
      <c r="AB115" s="10">
        <f>AB105+AB108+AB109+AB110+AB111+AB112+AB113+AB114</f>
        <v/>
      </c>
      <c r="AC115" s="10">
        <f>AC105+AC108+AC109+AC110+AC111+AC112+AC113+AC114</f>
        <v/>
      </c>
      <c r="AD115" s="10">
        <f>AD105+AD108+AD109+AD110+AD111+AD112+AD113+AD114</f>
        <v/>
      </c>
      <c r="AE115" s="10">
        <f>AE105+AE108+AE109+AE110+AE111+AE112+AE113+AE114</f>
        <v/>
      </c>
      <c r="AF115" s="10">
        <f>AF105+AF108+AF109+AF110+AF111+AF112+AF113+AF114</f>
        <v/>
      </c>
      <c r="AG115" s="10">
        <f>AG105+AG108+AG109+AG110+AG111+AG112+AG113+AG114</f>
        <v/>
      </c>
      <c r="AH115" s="10">
        <f>AH105+AH108+AH109+AH110+AH111+AH112+AH113+AH114</f>
        <v/>
      </c>
      <c r="AI115" s="10">
        <f>AI105+AI108+AI109+AI110+AI111+AI112+AI113+AI114</f>
        <v/>
      </c>
      <c r="AJ115" s="10">
        <f>AJ105+AJ108+AJ109+AJ110+AJ111+AJ112+AJ113+AJ114</f>
        <v/>
      </c>
      <c r="AK115" s="10">
        <f>AK105+AK108+AK109+AK110+AK111+AK112+AK113+AK114</f>
        <v/>
      </c>
      <c r="AL115" s="10">
        <f>AL105+AL108+AL109+AL110+AL111+AL112+AL113+AL114</f>
        <v/>
      </c>
      <c r="AN115" s="10">
        <f>AN105+AN108+AN109+AN110+AN111+AN112+AN113+AN114</f>
        <v/>
      </c>
      <c r="AO115" s="10">
        <f>AO105+AO108+AO109+AO110+AO111+AO112+AO113+AO114</f>
        <v/>
      </c>
      <c r="AP115" s="10">
        <f>AP105+AP108+AP109+AP110+AP111+AP112+AP113+AP114</f>
        <v/>
      </c>
      <c r="AQ115" s="10">
        <f>AQ105+AQ108+AQ109+AQ110+AQ111+AQ112+AQ113+AQ114</f>
        <v/>
      </c>
      <c r="AR115" s="10">
        <f>AR105+AR108+AR109+AR110+AR111+AR112+AR113+AR114</f>
        <v/>
      </c>
      <c r="AS115" s="26">
        <f>AD115</f>
        <v/>
      </c>
      <c r="AT115" s="26">
        <f>AH115</f>
        <v/>
      </c>
      <c r="AU115" s="26">
        <f>AL115</f>
        <v/>
      </c>
      <c r="AV115" s="10">
        <f>AV105+AV108+AV109+AV110+AV111+AV112+AV113+AV114</f>
        <v/>
      </c>
      <c r="AW115" s="10">
        <f>AW105+AW108+AW109+AW110+AW111+AW112+AW113+AW114</f>
        <v/>
      </c>
    </row>
    <row r="116">
      <c r="D116" s="3" t="inlineStr">
        <is>
          <t>Recon: Total Assets</t>
        </is>
      </c>
      <c r="G116" s="27">
        <f>IF(_reported!G15="","",G115-_reported!G15)</f>
        <v/>
      </c>
      <c r="H116" s="27">
        <f>IF(_reported!H15="","",H115-_reported!H15)</f>
        <v/>
      </c>
      <c r="I116" s="27">
        <f>IF(_reported!I15="","",I115-_reported!I15)</f>
        <v/>
      </c>
      <c r="J116" s="27">
        <f>IF(_reported!J15="","",J115-_reported!J15)</f>
        <v/>
      </c>
      <c r="K116" s="27">
        <f>IF(_reported!K15="","",K115-_reported!K15)</f>
        <v/>
      </c>
      <c r="L116" s="27">
        <f>IF(_reported!L15="","",L115-_reported!L15)</f>
        <v/>
      </c>
      <c r="M116" s="27">
        <f>IF(_reported!M15="","",M115-_reported!M15)</f>
        <v/>
      </c>
      <c r="N116" s="27">
        <f>IF(_reported!N15="","",N115-_reported!N15)</f>
        <v/>
      </c>
      <c r="O116" s="27">
        <f>IF(_reported!O15="","",O115-_reported!O15)</f>
        <v/>
      </c>
      <c r="P116" s="27">
        <f>IF(_reported!P15="","",P115-_reported!P15)</f>
        <v/>
      </c>
      <c r="Q116" s="27">
        <f>IF(_reported!Q15="","",Q115-_reported!Q15)</f>
        <v/>
      </c>
      <c r="R116" s="27">
        <f>IF(_reported!R15="","",R115-_reported!R15)</f>
        <v/>
      </c>
      <c r="S116" s="27">
        <f>IF(_reported!S15="","",S115-_reported!S15)</f>
        <v/>
      </c>
      <c r="T116" s="27">
        <f>IF(_reported!T15="","",T115-_reported!T15)</f>
        <v/>
      </c>
      <c r="U116" s="27">
        <f>IF(_reported!U15="","",U115-_reported!U15)</f>
        <v/>
      </c>
      <c r="V116" s="27">
        <f>IF(_reported!V15="","",V115-_reported!V15)</f>
        <v/>
      </c>
      <c r="W116" s="27">
        <f>IF(_reported!W15="","",W115-_reported!W15)</f>
        <v/>
      </c>
      <c r="X116" s="27">
        <f>IF(_reported!X15="","",X115-_reported!X15)</f>
        <v/>
      </c>
      <c r="Y116" s="27">
        <f>IF(_reported!Y15="","",Y115-_reported!Y15)</f>
        <v/>
      </c>
      <c r="Z116" s="27">
        <f>IF(_reported!Z15="","",Z115-_reported!Z15)</f>
        <v/>
      </c>
      <c r="AA116" s="27">
        <f>IF(_reported!AA15="","",AA115-_reported!AA15)</f>
        <v/>
      </c>
      <c r="AB116" s="27">
        <f>IF(_reported!AB15="","",AB115-_reported!AB15)</f>
        <v/>
      </c>
      <c r="AC116" s="27">
        <f>IF(_reported!AC15="","",AC115-_reported!AC15)</f>
        <v/>
      </c>
      <c r="AN116" s="27">
        <f>IF(_reported!AN15="","",AN115-_reported!AN15)</f>
        <v/>
      </c>
      <c r="AO116" s="27">
        <f>IF(_reported!AO15="","",AO115-_reported!AO15)</f>
        <v/>
      </c>
      <c r="AP116" s="27">
        <f>IF(_reported!AP15="","",AP115-_reported!AP15)</f>
        <v/>
      </c>
      <c r="AQ116" s="27">
        <f>IF(_reported!AQ15="","",AQ115-_reported!AQ15)</f>
        <v/>
      </c>
      <c r="AR116" s="27">
        <f>IF(_reported!AR15="","",AR115-_reported!AR15)</f>
        <v/>
      </c>
    </row>
    <row r="117"/>
    <row r="118">
      <c r="C118" s="8" t="inlineStr">
        <is>
          <t>Short-term Debt</t>
        </is>
      </c>
      <c r="G118" s="9" t="n">
        <v>325</v>
      </c>
      <c r="H118" s="9" t="n">
        <v>325</v>
      </c>
      <c r="I118" s="9" t="n">
        <v>0</v>
      </c>
      <c r="J118" s="9" t="n">
        <v>0</v>
      </c>
      <c r="N118" s="9" t="n">
        <v>499</v>
      </c>
      <c r="O118" s="9" t="n">
        <v>499</v>
      </c>
      <c r="P118" s="9" t="n">
        <v>501</v>
      </c>
      <c r="Q118" s="9" t="n">
        <v>501</v>
      </c>
      <c r="R118" s="9" t="n">
        <v>0</v>
      </c>
      <c r="V118" s="9" t="n">
        <v>499</v>
      </c>
      <c r="W118" s="9" t="n">
        <v>499</v>
      </c>
      <c r="X118" s="9" t="n">
        <v>500</v>
      </c>
      <c r="Y118" s="9" t="n">
        <v>500</v>
      </c>
      <c r="Z118" s="9" t="n">
        <v>0</v>
      </c>
      <c r="AA118" s="9" t="n">
        <v>749</v>
      </c>
      <c r="AB118" s="9" t="n">
        <v>749</v>
      </c>
      <c r="AC118" s="9" t="n">
        <v>750</v>
      </c>
      <c r="AD118" s="24">
        <f>AC118</f>
        <v/>
      </c>
      <c r="AE118" s="24">
        <f>AD118</f>
        <v/>
      </c>
      <c r="AF118" s="24">
        <f>AE118</f>
        <v/>
      </c>
      <c r="AG118" s="24">
        <f>AF118</f>
        <v/>
      </c>
      <c r="AH118" s="24">
        <f>AG118</f>
        <v/>
      </c>
      <c r="AI118" s="24">
        <f>AH118</f>
        <v/>
      </c>
      <c r="AJ118" s="24">
        <f>AI118</f>
        <v/>
      </c>
      <c r="AK118" s="24">
        <f>AJ118</f>
        <v/>
      </c>
      <c r="AL118" s="24">
        <f>AK118</f>
        <v/>
      </c>
      <c r="AN118" s="9" t="n">
        <v>0</v>
      </c>
      <c r="AO118" s="9" t="n">
        <v>499</v>
      </c>
      <c r="AP118" s="9" t="n">
        <v>0</v>
      </c>
      <c r="AQ118" s="9" t="n">
        <v>499</v>
      </c>
      <c r="AR118" s="9" t="n">
        <v>0</v>
      </c>
      <c r="AS118" s="24">
        <f>AD118</f>
        <v/>
      </c>
      <c r="AT118" s="24">
        <f>AH118</f>
        <v/>
      </c>
      <c r="AU118" s="24">
        <f>AL118</f>
        <v/>
      </c>
      <c r="AV118" s="24">
        <f>AU118</f>
        <v/>
      </c>
      <c r="AW118" s="24">
        <f>AV118</f>
        <v/>
      </c>
    </row>
    <row r="119">
      <c r="C119" s="8" t="inlineStr">
        <is>
          <t>Accounts Payable</t>
        </is>
      </c>
      <c r="G119" s="13" t="n">
        <v>256</v>
      </c>
      <c r="H119" s="13" t="n">
        <v>486</v>
      </c>
      <c r="I119" s="13" t="n">
        <v>601</v>
      </c>
      <c r="J119" s="13" t="n">
        <v>623</v>
      </c>
      <c r="K119" s="13" t="n">
        <v>531</v>
      </c>
      <c r="L119" s="13" t="n">
        <v>883</v>
      </c>
      <c r="M119" s="13" t="n">
        <v>900</v>
      </c>
      <c r="N119" s="13" t="n">
        <v>737</v>
      </c>
      <c r="O119" s="13" t="n">
        <v>670</v>
      </c>
      <c r="P119" s="13" t="n">
        <v>811</v>
      </c>
      <c r="Q119" s="13" t="n">
        <v>921</v>
      </c>
      <c r="R119" s="13" t="n">
        <v>638</v>
      </c>
      <c r="S119" s="13" t="n">
        <v>630</v>
      </c>
      <c r="T119" s="13" t="n">
        <v>789</v>
      </c>
      <c r="U119" s="13" t="n">
        <v>886</v>
      </c>
      <c r="V119" s="13" t="n">
        <v>721</v>
      </c>
      <c r="W119" s="13" t="n">
        <v>652</v>
      </c>
      <c r="X119" s="13" t="n">
        <v>1038</v>
      </c>
      <c r="Y119" s="13" t="n">
        <v>1002</v>
      </c>
      <c r="Z119" s="13" t="n">
        <v>792</v>
      </c>
      <c r="AA119" s="13" t="n">
        <v>670</v>
      </c>
      <c r="AB119" s="13" t="n">
        <v>946</v>
      </c>
      <c r="AC119" s="13" t="n">
        <v>1096</v>
      </c>
      <c r="AD119" s="25">
        <f>AD12*AD166</f>
        <v/>
      </c>
      <c r="AE119" s="25">
        <f>AE12*AE166</f>
        <v/>
      </c>
      <c r="AF119" s="25">
        <f>AF12*AF166</f>
        <v/>
      </c>
      <c r="AG119" s="25">
        <f>AG12*AG166</f>
        <v/>
      </c>
      <c r="AH119" s="25">
        <f>AH12*AH166</f>
        <v/>
      </c>
      <c r="AI119" s="25">
        <f>AI12*AI166</f>
        <v/>
      </c>
      <c r="AJ119" s="25">
        <f>AJ12*AJ166</f>
        <v/>
      </c>
      <c r="AK119" s="25">
        <f>AK12*AK166</f>
        <v/>
      </c>
      <c r="AL119" s="25">
        <f>AL12*AL166</f>
        <v/>
      </c>
      <c r="AN119" s="13" t="n">
        <v>623</v>
      </c>
      <c r="AO119" s="13" t="n">
        <v>737</v>
      </c>
      <c r="AP119" s="13" t="n">
        <v>638</v>
      </c>
      <c r="AQ119" s="13" t="n">
        <v>721</v>
      </c>
      <c r="AR119" s="13" t="n">
        <v>792</v>
      </c>
      <c r="AS119" s="25">
        <f>AD119</f>
        <v/>
      </c>
      <c r="AT119" s="25">
        <f>AH119</f>
        <v/>
      </c>
      <c r="AU119" s="25">
        <f>AL119</f>
        <v/>
      </c>
      <c r="AV119" s="25">
        <f>(AV12/4)*AV166</f>
        <v/>
      </c>
      <c r="AW119" s="25">
        <f>(AW12/4)*AW166</f>
        <v/>
      </c>
    </row>
    <row r="120">
      <c r="C120" s="8" t="inlineStr">
        <is>
          <t>Accrued Compensation and Related Liabilities</t>
        </is>
      </c>
      <c r="G120" s="13" t="n">
        <v>233</v>
      </c>
      <c r="H120" s="13" t="n">
        <v>326</v>
      </c>
      <c r="I120" s="13" t="n">
        <v>476</v>
      </c>
      <c r="J120" s="13" t="n">
        <v>530</v>
      </c>
      <c r="K120" s="13" t="n">
        <v>316</v>
      </c>
      <c r="L120" s="13" t="n">
        <v>413</v>
      </c>
      <c r="M120" s="13" t="n">
        <v>543</v>
      </c>
      <c r="N120" s="13" t="n">
        <v>576</v>
      </c>
      <c r="O120" s="13" t="n">
        <v>401</v>
      </c>
      <c r="P120" s="13" t="n">
        <v>502</v>
      </c>
      <c r="Q120" s="13" t="n">
        <v>625</v>
      </c>
      <c r="R120" s="13" t="n">
        <v>665</v>
      </c>
      <c r="S120" s="13" t="n">
        <v>439</v>
      </c>
      <c r="T120" s="13" t="n">
        <v>547</v>
      </c>
      <c r="U120" s="13" t="n">
        <v>689</v>
      </c>
      <c r="V120" s="13" t="n">
        <v>921</v>
      </c>
      <c r="W120" s="13" t="n">
        <v>413</v>
      </c>
      <c r="X120" s="13" t="n">
        <v>623</v>
      </c>
      <c r="Y120" s="13" t="n">
        <v>747</v>
      </c>
      <c r="Z120" s="13" t="n">
        <v>858</v>
      </c>
      <c r="AA120" s="13" t="n">
        <v>479</v>
      </c>
      <c r="AB120" s="13" t="n">
        <v>702</v>
      </c>
      <c r="AC120" s="13" t="n">
        <v>766</v>
      </c>
      <c r="AD120" s="25">
        <f>AD12*AD167</f>
        <v/>
      </c>
      <c r="AE120" s="25">
        <f>AE12*AE167</f>
        <v/>
      </c>
      <c r="AF120" s="25">
        <f>AF12*AF167</f>
        <v/>
      </c>
      <c r="AG120" s="25">
        <f>AG12*AG167</f>
        <v/>
      </c>
      <c r="AH120" s="25">
        <f>AH12*AH167</f>
        <v/>
      </c>
      <c r="AI120" s="25">
        <f>AI12*AI167</f>
        <v/>
      </c>
      <c r="AJ120" s="25">
        <f>AJ12*AJ167</f>
        <v/>
      </c>
      <c r="AK120" s="25">
        <f>AK12*AK167</f>
        <v/>
      </c>
      <c r="AL120" s="25">
        <f>AL12*AL167</f>
        <v/>
      </c>
      <c r="AN120" s="13" t="n">
        <v>530</v>
      </c>
      <c r="AO120" s="13" t="n">
        <v>576</v>
      </c>
      <c r="AP120" s="13" t="n">
        <v>665</v>
      </c>
      <c r="AQ120" s="13" t="n">
        <v>921</v>
      </c>
      <c r="AR120" s="13" t="n">
        <v>858</v>
      </c>
      <c r="AS120" s="25">
        <f>AD120</f>
        <v/>
      </c>
      <c r="AT120" s="25">
        <f>AH120</f>
        <v/>
      </c>
      <c r="AU120" s="25">
        <f>AL120</f>
        <v/>
      </c>
      <c r="AV120" s="25">
        <f>(AV12/4)*AV167</f>
        <v/>
      </c>
      <c r="AW120" s="25">
        <f>(AW12/4)*AW167</f>
        <v/>
      </c>
    </row>
    <row r="121">
      <c r="C121" s="8" t="inlineStr">
        <is>
          <t>Deferred Revenue</t>
        </is>
      </c>
      <c r="G121" s="13" t="n">
        <v>574</v>
      </c>
      <c r="H121" s="13" t="n">
        <v>752</v>
      </c>
      <c r="I121" s="13" t="n">
        <v>650</v>
      </c>
      <c r="J121" s="13" t="n">
        <v>684</v>
      </c>
      <c r="K121" s="13" t="n">
        <v>600</v>
      </c>
      <c r="L121" s="13" t="n">
        <v>822</v>
      </c>
      <c r="M121" s="13" t="n">
        <v>741</v>
      </c>
      <c r="N121" s="13" t="n">
        <v>808</v>
      </c>
      <c r="O121" s="13" t="n">
        <v>698</v>
      </c>
      <c r="P121" s="13" t="n">
        <v>852</v>
      </c>
      <c r="Q121" s="13" t="n">
        <v>829</v>
      </c>
      <c r="R121" s="13" t="n">
        <v>921</v>
      </c>
      <c r="S121" s="13" t="n">
        <v>763</v>
      </c>
      <c r="T121" s="13" t="n">
        <v>887</v>
      </c>
      <c r="U121" s="13" t="n">
        <v>843</v>
      </c>
      <c r="V121" s="13" t="n">
        <v>872</v>
      </c>
      <c r="W121" s="13" t="n">
        <v>892</v>
      </c>
      <c r="X121" s="13" t="n">
        <v>1025</v>
      </c>
      <c r="Y121" s="13" t="n">
        <v>957</v>
      </c>
      <c r="Z121" s="13" t="n">
        <v>1019</v>
      </c>
      <c r="AA121" s="13" t="n">
        <v>1045</v>
      </c>
      <c r="AB121" s="13" t="n">
        <v>1141</v>
      </c>
      <c r="AC121" s="13" t="n">
        <v>1055</v>
      </c>
      <c r="AD121" s="25">
        <f>AD12*AD168</f>
        <v/>
      </c>
      <c r="AE121" s="25">
        <f>AE12*AE168</f>
        <v/>
      </c>
      <c r="AF121" s="25">
        <f>AF12*AF168</f>
        <v/>
      </c>
      <c r="AG121" s="25">
        <f>AG12*AG168</f>
        <v/>
      </c>
      <c r="AH121" s="25">
        <f>AH12*AH168</f>
        <v/>
      </c>
      <c r="AI121" s="25">
        <f>AI12*AI168</f>
        <v/>
      </c>
      <c r="AJ121" s="25">
        <f>AJ12*AJ168</f>
        <v/>
      </c>
      <c r="AK121" s="25">
        <f>AK12*AK168</f>
        <v/>
      </c>
      <c r="AL121" s="25">
        <f>AL12*AL168</f>
        <v/>
      </c>
      <c r="AN121" s="13" t="n">
        <v>684</v>
      </c>
      <c r="AO121" s="13" t="n">
        <v>808</v>
      </c>
      <c r="AP121" s="13" t="n">
        <v>921</v>
      </c>
      <c r="AQ121" s="13" t="n">
        <v>872</v>
      </c>
      <c r="AR121" s="13" t="n">
        <v>1019</v>
      </c>
      <c r="AS121" s="25">
        <f>AD121</f>
        <v/>
      </c>
      <c r="AT121" s="25">
        <f>AH121</f>
        <v/>
      </c>
      <c r="AU121" s="25">
        <f>AL121</f>
        <v/>
      </c>
      <c r="AV121" s="25">
        <f>(AV12/4)*AV168</f>
        <v/>
      </c>
      <c r="AW121" s="25">
        <f>(AW12/4)*AW168</f>
        <v/>
      </c>
    </row>
    <row r="122">
      <c r="C122" s="8" t="inlineStr">
        <is>
          <t>Income Taxes Payable</t>
        </is>
      </c>
      <c r="I122" s="9" t="n">
        <v>218</v>
      </c>
      <c r="M122" s="9" t="n">
        <v>198</v>
      </c>
      <c r="Q122" s="9" t="n">
        <v>653</v>
      </c>
      <c r="R122" s="9" t="n">
        <v>698</v>
      </c>
      <c r="S122" s="9" t="n">
        <v>133</v>
      </c>
      <c r="T122" s="9" t="n">
        <v>1</v>
      </c>
      <c r="U122" s="9" t="n">
        <v>437</v>
      </c>
      <c r="V122" s="9" t="n">
        <v>8</v>
      </c>
      <c r="W122" s="9" t="n">
        <v>21</v>
      </c>
      <c r="Y122" s="9" t="n">
        <v>614</v>
      </c>
      <c r="AB122" s="9" t="n">
        <v>82</v>
      </c>
      <c r="AD122" s="24">
        <f>AC122</f>
        <v/>
      </c>
      <c r="AE122" s="24">
        <f>AD122</f>
        <v/>
      </c>
      <c r="AF122" s="24">
        <f>AE122</f>
        <v/>
      </c>
      <c r="AG122" s="24">
        <f>AF122</f>
        <v/>
      </c>
      <c r="AH122" s="24">
        <f>AG122</f>
        <v/>
      </c>
      <c r="AI122" s="24">
        <f>AH122</f>
        <v/>
      </c>
      <c r="AJ122" s="24">
        <f>AI122</f>
        <v/>
      </c>
      <c r="AK122" s="24">
        <f>AJ122</f>
        <v/>
      </c>
      <c r="AL122" s="24">
        <f>AK122</f>
        <v/>
      </c>
      <c r="AP122" s="9" t="n">
        <v>698</v>
      </c>
      <c r="AQ122" s="9" t="n">
        <v>8</v>
      </c>
      <c r="AS122" s="24">
        <f>AD122</f>
        <v/>
      </c>
      <c r="AT122" s="24">
        <f>AH122</f>
        <v/>
      </c>
      <c r="AU122" s="24">
        <f>AL122</f>
        <v/>
      </c>
      <c r="AV122" s="24">
        <f>AU122</f>
        <v/>
      </c>
      <c r="AW122" s="24">
        <f>AV122</f>
        <v/>
      </c>
    </row>
    <row r="123">
      <c r="C123" s="8" t="inlineStr">
        <is>
          <t>Other Current Liabilities</t>
        </is>
      </c>
      <c r="G123" s="13" t="n">
        <v>280</v>
      </c>
      <c r="H123" s="13" t="n">
        <v>362</v>
      </c>
      <c r="I123" s="13" t="n">
        <v>419</v>
      </c>
      <c r="J123" s="13" t="n">
        <v>361</v>
      </c>
      <c r="K123" s="13" t="n">
        <v>385</v>
      </c>
      <c r="L123" s="13" t="n">
        <v>475</v>
      </c>
      <c r="M123" s="13" t="n">
        <v>670</v>
      </c>
      <c r="N123" s="13" t="n">
        <v>579</v>
      </c>
      <c r="O123" s="13" t="n">
        <v>589</v>
      </c>
      <c r="P123" s="13" t="n">
        <v>820</v>
      </c>
      <c r="Q123" s="13" t="n">
        <v>498</v>
      </c>
      <c r="R123" s="13" t="n">
        <v>448</v>
      </c>
      <c r="S123" s="13" t="n">
        <v>506</v>
      </c>
      <c r="T123" s="13" t="n">
        <v>602</v>
      </c>
      <c r="U123" s="13" t="n">
        <v>586</v>
      </c>
      <c r="V123" s="13" t="n">
        <v>549</v>
      </c>
      <c r="W123" s="13" t="n">
        <v>536</v>
      </c>
      <c r="X123" s="13" t="n">
        <v>659</v>
      </c>
      <c r="Y123" s="13" t="n">
        <v>613</v>
      </c>
      <c r="Z123" s="13" t="n">
        <v>625</v>
      </c>
      <c r="AA123" s="13" t="n">
        <v>658</v>
      </c>
      <c r="AB123" s="13" t="n">
        <v>810</v>
      </c>
      <c r="AC123" s="13" t="n">
        <v>849</v>
      </c>
      <c r="AD123" s="25">
        <f>AD12*AD169</f>
        <v/>
      </c>
      <c r="AE123" s="25">
        <f>AE12*AE169</f>
        <v/>
      </c>
      <c r="AF123" s="25">
        <f>AF12*AF169</f>
        <v/>
      </c>
      <c r="AG123" s="25">
        <f>AG12*AG169</f>
        <v/>
      </c>
      <c r="AH123" s="25">
        <f>AH12*AH169</f>
        <v/>
      </c>
      <c r="AI123" s="25">
        <f>AI12*AI169</f>
        <v/>
      </c>
      <c r="AJ123" s="25">
        <f>AJ12*AJ169</f>
        <v/>
      </c>
      <c r="AK123" s="25">
        <f>AK12*AK169</f>
        <v/>
      </c>
      <c r="AL123" s="25">
        <f>AL12*AL169</f>
        <v/>
      </c>
      <c r="AN123" s="13" t="n">
        <v>361</v>
      </c>
      <c r="AO123" s="13" t="n">
        <v>579</v>
      </c>
      <c r="AP123" s="13" t="n">
        <v>448</v>
      </c>
      <c r="AQ123" s="13" t="n">
        <v>549</v>
      </c>
      <c r="AR123" s="13" t="n">
        <v>625</v>
      </c>
      <c r="AS123" s="25">
        <f>AD123</f>
        <v/>
      </c>
      <c r="AT123" s="25">
        <f>AH123</f>
        <v/>
      </c>
      <c r="AU123" s="25">
        <f>AL123</f>
        <v/>
      </c>
      <c r="AV123" s="25">
        <f>(AV12/4)*AV169</f>
        <v/>
      </c>
      <c r="AW123" s="25">
        <f>(AW12/4)*AW169</f>
        <v/>
      </c>
    </row>
    <row r="124">
      <c r="C124" s="8" t="inlineStr">
        <is>
          <t>Funds Payable and Amounts Due to Customers</t>
        </is>
      </c>
      <c r="G124" s="13" t="n">
        <v>484</v>
      </c>
      <c r="H124" s="13" t="n">
        <v>426</v>
      </c>
      <c r="I124" s="13" t="n">
        <v>348</v>
      </c>
      <c r="J124" s="13" t="n">
        <v>457</v>
      </c>
      <c r="K124" s="13" t="n">
        <v>306</v>
      </c>
      <c r="L124" s="13" t="n">
        <v>375</v>
      </c>
      <c r="M124" s="13" t="n">
        <v>539</v>
      </c>
      <c r="N124" s="13" t="n">
        <v>431</v>
      </c>
      <c r="O124" s="13" t="n">
        <v>468</v>
      </c>
      <c r="P124" s="13" t="n">
        <v>376</v>
      </c>
      <c r="Q124" s="13" t="n">
        <v>388</v>
      </c>
      <c r="R124" s="13" t="n">
        <v>420</v>
      </c>
      <c r="S124" s="13" t="n">
        <v>2525</v>
      </c>
      <c r="T124" s="13" t="n">
        <v>3390</v>
      </c>
      <c r="U124" s="13" t="n">
        <v>2722</v>
      </c>
      <c r="V124" s="13" t="n">
        <v>3921</v>
      </c>
      <c r="W124" s="13" t="n">
        <v>5606</v>
      </c>
      <c r="X124" s="13" t="n">
        <v>3334</v>
      </c>
      <c r="Y124" s="13" t="n">
        <v>5221</v>
      </c>
      <c r="Z124" s="13" t="n">
        <v>7076</v>
      </c>
      <c r="AA124" s="13" t="n">
        <v>3918</v>
      </c>
      <c r="AB124" s="13" t="n">
        <v>4414</v>
      </c>
      <c r="AC124" s="13" t="n">
        <v>7760</v>
      </c>
      <c r="AD124" s="25">
        <f>AD104</f>
        <v/>
      </c>
      <c r="AE124" s="25">
        <f>AE104</f>
        <v/>
      </c>
      <c r="AF124" s="25">
        <f>AF104</f>
        <v/>
      </c>
      <c r="AG124" s="25">
        <f>AG104</f>
        <v/>
      </c>
      <c r="AH124" s="25">
        <f>AH104</f>
        <v/>
      </c>
      <c r="AI124" s="25">
        <f>AI104</f>
        <v/>
      </c>
      <c r="AJ124" s="25">
        <f>AJ104</f>
        <v/>
      </c>
      <c r="AK124" s="25">
        <f>AK104</f>
        <v/>
      </c>
      <c r="AL124" s="25">
        <f>AL104</f>
        <v/>
      </c>
      <c r="AN124" s="13" t="n">
        <v>457</v>
      </c>
      <c r="AO124" s="13" t="n">
        <v>431</v>
      </c>
      <c r="AP124" s="13" t="n">
        <v>420</v>
      </c>
      <c r="AQ124" s="13" t="n">
        <v>3921</v>
      </c>
      <c r="AR124" s="13" t="n">
        <v>7076</v>
      </c>
      <c r="AS124" s="25">
        <f>AD124</f>
        <v/>
      </c>
      <c r="AT124" s="25">
        <f>AH124</f>
        <v/>
      </c>
      <c r="AU124" s="25">
        <f>AL124</f>
        <v/>
      </c>
      <c r="AV124" s="25">
        <f>AV104</f>
        <v/>
      </c>
      <c r="AW124" s="25">
        <f>AW104</f>
        <v/>
      </c>
    </row>
    <row r="125">
      <c r="B125" s="6" t="inlineStr">
        <is>
          <t>Total Current Liabilities</t>
        </is>
      </c>
      <c r="G125" s="10">
        <f>G118+G119+G120+G121+G122+G123+G124</f>
        <v/>
      </c>
      <c r="H125" s="10">
        <f>H118+H119+H120+H121+H122+H123+H124</f>
        <v/>
      </c>
      <c r="I125" s="10">
        <f>I118+I119+I120+I121+I122+I123+I124</f>
        <v/>
      </c>
      <c r="J125" s="10">
        <f>J118+J119+J120+J121+J122+J123+J124</f>
        <v/>
      </c>
      <c r="K125" s="10">
        <f>K118+K119+K120+K121+K122+K123+K124</f>
        <v/>
      </c>
      <c r="L125" s="10">
        <f>L118+L119+L120+L121+L122+L123+L124</f>
        <v/>
      </c>
      <c r="M125" s="10">
        <f>M118+M119+M120+M121+M122+M123+M124</f>
        <v/>
      </c>
      <c r="N125" s="10">
        <f>N118+N119+N120+N121+N122+N123+N124</f>
        <v/>
      </c>
      <c r="O125" s="10">
        <f>O118+O119+O120+O121+O122+O123+O124</f>
        <v/>
      </c>
      <c r="P125" s="10">
        <f>P118+P119+P120+P121+P122+P123+P124</f>
        <v/>
      </c>
      <c r="Q125" s="10">
        <f>Q118+Q119+Q120+Q121+Q122+Q123+Q124</f>
        <v/>
      </c>
      <c r="R125" s="10">
        <f>R118+R119+R120+R121+R122+R123+R124</f>
        <v/>
      </c>
      <c r="S125" s="10">
        <f>S118+S119+S120+S121+S122+S123+S124</f>
        <v/>
      </c>
      <c r="T125" s="10">
        <f>T118+T119+T120+T121+T122+T123+T124</f>
        <v/>
      </c>
      <c r="U125" s="10">
        <f>U118+U119+U120+U121+U122+U123+U124</f>
        <v/>
      </c>
      <c r="V125" s="10">
        <f>V118+V119+V120+V121+V122+V123+V124</f>
        <v/>
      </c>
      <c r="W125" s="10">
        <f>W118+W119+W120+W121+W122+W123+W124</f>
        <v/>
      </c>
      <c r="X125" s="10">
        <f>X118+X119+X120+X121+X122+X123+X124</f>
        <v/>
      </c>
      <c r="Y125" s="10">
        <f>Y118+Y119+Y120+Y121+Y122+Y123+Y124</f>
        <v/>
      </c>
      <c r="Z125" s="10">
        <f>Z118+Z119+Z120+Z121+Z122+Z123+Z124</f>
        <v/>
      </c>
      <c r="AA125" s="10">
        <f>AA118+AA119+AA120+AA121+AA122+AA123+AA124</f>
        <v/>
      </c>
      <c r="AB125" s="10">
        <f>AB118+AB119+AB120+AB121+AB122+AB123+AB124</f>
        <v/>
      </c>
      <c r="AC125" s="10">
        <f>AC118+AC119+AC120+AC121+AC122+AC123+AC124</f>
        <v/>
      </c>
      <c r="AD125" s="10">
        <f>AD118+AD119+AD120+AD121+AD122+AD123+AD124</f>
        <v/>
      </c>
      <c r="AE125" s="10">
        <f>AE118+AE119+AE120+AE121+AE122+AE123+AE124</f>
        <v/>
      </c>
      <c r="AF125" s="10">
        <f>AF118+AF119+AF120+AF121+AF122+AF123+AF124</f>
        <v/>
      </c>
      <c r="AG125" s="10">
        <f>AG118+AG119+AG120+AG121+AG122+AG123+AG124</f>
        <v/>
      </c>
      <c r="AH125" s="10">
        <f>AH118+AH119+AH120+AH121+AH122+AH123+AH124</f>
        <v/>
      </c>
      <c r="AI125" s="10">
        <f>AI118+AI119+AI120+AI121+AI122+AI123+AI124</f>
        <v/>
      </c>
      <c r="AJ125" s="10">
        <f>AJ118+AJ119+AJ120+AJ121+AJ122+AJ123+AJ124</f>
        <v/>
      </c>
      <c r="AK125" s="10">
        <f>AK118+AK119+AK120+AK121+AK122+AK123+AK124</f>
        <v/>
      </c>
      <c r="AL125" s="10">
        <f>AL118+AL119+AL120+AL121+AL122+AL123+AL124</f>
        <v/>
      </c>
      <c r="AN125" s="10">
        <f>AN118+AN119+AN120+AN121+AN122+AN123+AN124</f>
        <v/>
      </c>
      <c r="AO125" s="10">
        <f>AO118+AO119+AO120+AO121+AO122+AO123+AO124</f>
        <v/>
      </c>
      <c r="AP125" s="10">
        <f>AP118+AP119+AP120+AP121+AP122+AP123+AP124</f>
        <v/>
      </c>
      <c r="AQ125" s="10">
        <f>AQ118+AQ119+AQ120+AQ121+AQ122+AQ123+AQ124</f>
        <v/>
      </c>
      <c r="AR125" s="10">
        <f>AR118+AR119+AR120+AR121+AR122+AR123+AR124</f>
        <v/>
      </c>
      <c r="AS125" s="26">
        <f>AD125</f>
        <v/>
      </c>
      <c r="AT125" s="26">
        <f>AH125</f>
        <v/>
      </c>
      <c r="AU125" s="26">
        <f>AL125</f>
        <v/>
      </c>
      <c r="AV125" s="10">
        <f>AV118+AV119+AV120+AV121+AV122+AV123+AV124</f>
        <v/>
      </c>
      <c r="AW125" s="10">
        <f>AW118+AW119+AW120+AW121+AW122+AW123+AW124</f>
        <v/>
      </c>
    </row>
    <row r="126">
      <c r="D126" s="3" t="inlineStr">
        <is>
          <t>Recon: Total CL</t>
        </is>
      </c>
      <c r="G126" s="27">
        <f>IF(_reported!G16="","",G125-_reported!G16)</f>
        <v/>
      </c>
      <c r="H126" s="27">
        <f>IF(_reported!H16="","",H125-_reported!H16)</f>
        <v/>
      </c>
      <c r="I126" s="27">
        <f>IF(_reported!I16="","",I125-_reported!I16)</f>
        <v/>
      </c>
      <c r="J126" s="27">
        <f>IF(_reported!J16="","",J125-_reported!J16)</f>
        <v/>
      </c>
      <c r="K126" s="27">
        <f>IF(_reported!K16="","",K125-_reported!K16)</f>
        <v/>
      </c>
      <c r="L126" s="27">
        <f>IF(_reported!L16="","",L125-_reported!L16)</f>
        <v/>
      </c>
      <c r="M126" s="27">
        <f>IF(_reported!M16="","",M125-_reported!M16)</f>
        <v/>
      </c>
      <c r="N126" s="27">
        <f>IF(_reported!N16="","",N125-_reported!N16)</f>
        <v/>
      </c>
      <c r="O126" s="27">
        <f>IF(_reported!O16="","",O125-_reported!O16)</f>
        <v/>
      </c>
      <c r="P126" s="27">
        <f>IF(_reported!P16="","",P125-_reported!P16)</f>
        <v/>
      </c>
      <c r="Q126" s="27">
        <f>IF(_reported!Q16="","",Q125-_reported!Q16)</f>
        <v/>
      </c>
      <c r="R126" s="27">
        <f>IF(_reported!R16="","",R125-_reported!R16)</f>
        <v/>
      </c>
      <c r="S126" s="27">
        <f>IF(_reported!S16="","",S125-_reported!S16)</f>
        <v/>
      </c>
      <c r="T126" s="27">
        <f>IF(_reported!T16="","",T125-_reported!T16)</f>
        <v/>
      </c>
      <c r="U126" s="27">
        <f>IF(_reported!U16="","",U125-_reported!U16)</f>
        <v/>
      </c>
      <c r="V126" s="27">
        <f>IF(_reported!V16="","",V125-_reported!V16)</f>
        <v/>
      </c>
      <c r="W126" s="27">
        <f>IF(_reported!W16="","",W125-_reported!W16)</f>
        <v/>
      </c>
      <c r="X126" s="27">
        <f>IF(_reported!X16="","",X125-_reported!X16)</f>
        <v/>
      </c>
      <c r="Y126" s="27">
        <f>IF(_reported!Y16="","",Y125-_reported!Y16)</f>
        <v/>
      </c>
      <c r="Z126" s="27">
        <f>IF(_reported!Z16="","",Z125-_reported!Z16)</f>
        <v/>
      </c>
      <c r="AA126" s="27">
        <f>IF(_reported!AA16="","",AA125-_reported!AA16)</f>
        <v/>
      </c>
      <c r="AB126" s="27">
        <f>IF(_reported!AB16="","",AB125-_reported!AB16)</f>
        <v/>
      </c>
      <c r="AC126" s="27">
        <f>IF(_reported!AC16="","",AC125-_reported!AC16)</f>
        <v/>
      </c>
      <c r="AN126" s="27">
        <f>IF(_reported!AN16="","",AN125-_reported!AN16)</f>
        <v/>
      </c>
      <c r="AO126" s="27">
        <f>IF(_reported!AO16="","",AO125-_reported!AO16)</f>
        <v/>
      </c>
      <c r="AP126" s="27">
        <f>IF(_reported!AP16="","",AP125-_reported!AP16)</f>
        <v/>
      </c>
      <c r="AQ126" s="27">
        <f>IF(_reported!AQ16="","",AQ125-_reported!AQ16)</f>
        <v/>
      </c>
      <c r="AR126" s="27">
        <f>IF(_reported!AR16="","",AR125-_reported!AR16)</f>
        <v/>
      </c>
    </row>
    <row r="127"/>
    <row r="128">
      <c r="C128" s="8" t="inlineStr">
        <is>
          <t>Long-term Debt</t>
        </is>
      </c>
      <c r="G128" s="9" t="n">
        <v>2032</v>
      </c>
      <c r="H128" s="9" t="n">
        <v>2033</v>
      </c>
      <c r="I128" s="9" t="n">
        <v>2033</v>
      </c>
      <c r="J128" s="9" t="n">
        <v>2034</v>
      </c>
      <c r="K128" s="9" t="n">
        <v>2037</v>
      </c>
      <c r="L128" s="9" t="n">
        <v>6732</v>
      </c>
      <c r="M128" s="9" t="n">
        <v>6853</v>
      </c>
      <c r="N128" s="9" t="n">
        <v>6415</v>
      </c>
      <c r="O128" s="9" t="n">
        <v>6486</v>
      </c>
      <c r="P128" s="9" t="n">
        <v>6576</v>
      </c>
      <c r="Q128" s="9" t="n">
        <v>6109</v>
      </c>
      <c r="R128" s="9" t="n">
        <v>6120</v>
      </c>
      <c r="S128" s="9" t="n">
        <v>5879</v>
      </c>
      <c r="T128" s="9" t="n">
        <v>5950</v>
      </c>
      <c r="U128" s="9" t="n">
        <v>5952</v>
      </c>
      <c r="V128" s="9" t="n">
        <v>5539</v>
      </c>
      <c r="W128" s="9" t="n">
        <v>5625</v>
      </c>
      <c r="X128" s="9" t="n">
        <v>5760</v>
      </c>
      <c r="Y128" s="9" t="n">
        <v>5906</v>
      </c>
      <c r="Z128" s="9" t="n">
        <v>5973</v>
      </c>
      <c r="AA128" s="9" t="n">
        <v>5391</v>
      </c>
      <c r="AB128" s="9" t="n">
        <v>5411</v>
      </c>
      <c r="AC128" s="9" t="n">
        <v>5412</v>
      </c>
      <c r="AD128" s="24">
        <f>AC128</f>
        <v/>
      </c>
      <c r="AE128" s="24">
        <f>AD128</f>
        <v/>
      </c>
      <c r="AF128" s="24">
        <f>AE128</f>
        <v/>
      </c>
      <c r="AG128" s="24">
        <f>AF128</f>
        <v/>
      </c>
      <c r="AH128" s="24">
        <f>AG128</f>
        <v/>
      </c>
      <c r="AI128" s="24">
        <f>AH128</f>
        <v/>
      </c>
      <c r="AJ128" s="24">
        <f>AI128</f>
        <v/>
      </c>
      <c r="AK128" s="24">
        <f>AJ128</f>
        <v/>
      </c>
      <c r="AL128" s="24">
        <f>AK128</f>
        <v/>
      </c>
      <c r="AN128" s="9" t="n">
        <v>2034</v>
      </c>
      <c r="AO128" s="9" t="n">
        <v>6415</v>
      </c>
      <c r="AP128" s="9" t="n">
        <v>6120</v>
      </c>
      <c r="AQ128" s="9" t="n">
        <v>5539</v>
      </c>
      <c r="AR128" s="9" t="n">
        <v>5973</v>
      </c>
      <c r="AS128" s="24">
        <f>AD128</f>
        <v/>
      </c>
      <c r="AT128" s="24">
        <f>AH128</f>
        <v/>
      </c>
      <c r="AU128" s="24">
        <f>AL128</f>
        <v/>
      </c>
      <c r="AV128" s="24">
        <f>AU128</f>
        <v/>
      </c>
      <c r="AW128" s="24">
        <f>AV128</f>
        <v/>
      </c>
    </row>
    <row r="129">
      <c r="C129" s="8" t="inlineStr">
        <is>
          <t>Long-term Deferred Income Tax Liabilities (through FY24)</t>
        </is>
      </c>
      <c r="H129" s="9" t="n">
        <v>580</v>
      </c>
      <c r="I129" s="9" t="n">
        <v>637</v>
      </c>
      <c r="J129" s="9" t="n">
        <v>525</v>
      </c>
      <c r="K129" s="9" t="n">
        <v>508</v>
      </c>
      <c r="L129" s="9" t="n">
        <v>506</v>
      </c>
      <c r="M129" s="9" t="n">
        <v>608</v>
      </c>
      <c r="N129" s="9" t="n">
        <v>619</v>
      </c>
      <c r="O129" s="9" t="n">
        <v>588</v>
      </c>
      <c r="P129" s="9" t="n">
        <v>320</v>
      </c>
      <c r="Q129" s="9" t="n">
        <v>190</v>
      </c>
      <c r="R129" s="9" t="n">
        <v>4</v>
      </c>
      <c r="S129" s="9" t="n">
        <v>3</v>
      </c>
      <c r="T129" s="9" t="n">
        <v>3</v>
      </c>
      <c r="U129" s="9" t="n">
        <v>3</v>
      </c>
      <c r="AD129" s="24">
        <f>AC129</f>
        <v/>
      </c>
      <c r="AE129" s="24">
        <f>AD129</f>
        <v/>
      </c>
      <c r="AF129" s="24">
        <f>AE129</f>
        <v/>
      </c>
      <c r="AG129" s="24">
        <f>AF129</f>
        <v/>
      </c>
      <c r="AH129" s="24">
        <f>AG129</f>
        <v/>
      </c>
      <c r="AI129" s="24">
        <f>AH129</f>
        <v/>
      </c>
      <c r="AJ129" s="24">
        <f>AI129</f>
        <v/>
      </c>
      <c r="AK129" s="24">
        <f>AJ129</f>
        <v/>
      </c>
      <c r="AL129" s="24">
        <f>AK129</f>
        <v/>
      </c>
      <c r="AN129" s="9" t="n">
        <v>525</v>
      </c>
      <c r="AO129" s="9" t="n">
        <v>619</v>
      </c>
      <c r="AP129" s="9" t="n">
        <v>4</v>
      </c>
      <c r="AS129" s="24">
        <f>AD129</f>
        <v/>
      </c>
      <c r="AT129" s="24">
        <f>AH129</f>
        <v/>
      </c>
      <c r="AU129" s="24">
        <f>AL129</f>
        <v/>
      </c>
      <c r="AV129" s="24">
        <f>AU129</f>
        <v/>
      </c>
      <c r="AW129" s="24">
        <f>AV129</f>
        <v/>
      </c>
    </row>
    <row r="130">
      <c r="C130" s="8" t="inlineStr">
        <is>
          <t>Operating Lease Liabilities, Non-current</t>
        </is>
      </c>
      <c r="G130" s="13" t="n">
        <v>228</v>
      </c>
      <c r="H130" s="13" t="n">
        <v>391</v>
      </c>
      <c r="I130" s="13" t="n">
        <v>365</v>
      </c>
      <c r="J130" s="13" t="n">
        <v>380</v>
      </c>
      <c r="K130" s="13" t="n">
        <v>403</v>
      </c>
      <c r="L130" s="13" t="n">
        <v>429</v>
      </c>
      <c r="M130" s="13" t="n">
        <v>415</v>
      </c>
      <c r="N130" s="13" t="n">
        <v>542</v>
      </c>
      <c r="O130" s="13" t="n">
        <v>530</v>
      </c>
      <c r="P130" s="13" t="n">
        <v>514</v>
      </c>
      <c r="Q130" s="13" t="n">
        <v>499</v>
      </c>
      <c r="R130" s="13" t="n">
        <v>480</v>
      </c>
      <c r="S130" s="13" t="n">
        <v>474</v>
      </c>
      <c r="T130" s="13" t="n">
        <v>473</v>
      </c>
      <c r="U130" s="13" t="n">
        <v>468</v>
      </c>
      <c r="V130" s="13" t="n">
        <v>458</v>
      </c>
      <c r="W130" s="13" t="n">
        <v>592</v>
      </c>
      <c r="X130" s="13" t="n">
        <v>573</v>
      </c>
      <c r="Y130" s="13" t="n">
        <v>614</v>
      </c>
      <c r="Z130" s="13" t="n">
        <v>597</v>
      </c>
      <c r="AA130" s="13" t="n">
        <v>643</v>
      </c>
      <c r="AB130" s="13" t="n">
        <v>646</v>
      </c>
      <c r="AC130" s="13" t="n">
        <v>655</v>
      </c>
      <c r="AD130" s="25">
        <f>AC130</f>
        <v/>
      </c>
      <c r="AE130" s="25">
        <f>AD130</f>
        <v/>
      </c>
      <c r="AF130" s="25">
        <f>AE130</f>
        <v/>
      </c>
      <c r="AG130" s="25">
        <f>AF130</f>
        <v/>
      </c>
      <c r="AH130" s="25">
        <f>AG130</f>
        <v/>
      </c>
      <c r="AI130" s="25">
        <f>AH130</f>
        <v/>
      </c>
      <c r="AJ130" s="25">
        <f>AI130</f>
        <v/>
      </c>
      <c r="AK130" s="25">
        <f>AJ130</f>
        <v/>
      </c>
      <c r="AL130" s="25">
        <f>AK130</f>
        <v/>
      </c>
      <c r="AN130" s="13" t="n">
        <v>380</v>
      </c>
      <c r="AO130" s="13" t="n">
        <v>542</v>
      </c>
      <c r="AP130" s="13" t="n">
        <v>480</v>
      </c>
      <c r="AQ130" s="13" t="n">
        <v>458</v>
      </c>
      <c r="AR130" s="13" t="n">
        <v>597</v>
      </c>
      <c r="AS130" s="25">
        <f>AD130</f>
        <v/>
      </c>
      <c r="AT130" s="25">
        <f>AH130</f>
        <v/>
      </c>
      <c r="AU130" s="25">
        <f>AL130</f>
        <v/>
      </c>
      <c r="AV130" s="25">
        <f>AU130</f>
        <v/>
      </c>
      <c r="AW130" s="25">
        <f>AV130</f>
        <v/>
      </c>
    </row>
    <row r="131">
      <c r="C131" s="8" t="inlineStr">
        <is>
          <t>Other Long-term Obligations</t>
        </is>
      </c>
      <c r="G131" s="13" t="n">
        <v>50</v>
      </c>
      <c r="H131" s="13" t="n">
        <v>49</v>
      </c>
      <c r="I131" s="13" t="n">
        <v>56</v>
      </c>
      <c r="J131" s="13" t="n">
        <v>53</v>
      </c>
      <c r="K131" s="13" t="n">
        <v>51</v>
      </c>
      <c r="L131" s="13" t="n">
        <v>73</v>
      </c>
      <c r="M131" s="13" t="n">
        <v>86</v>
      </c>
      <c r="N131" s="13" t="n">
        <v>87</v>
      </c>
      <c r="O131" s="13" t="n">
        <v>89</v>
      </c>
      <c r="P131" s="13" t="n">
        <v>88</v>
      </c>
      <c r="Q131" s="13" t="n">
        <v>116</v>
      </c>
      <c r="R131" s="13" t="n">
        <v>117</v>
      </c>
      <c r="S131" s="13" t="n">
        <v>144</v>
      </c>
      <c r="T131" s="13" t="n">
        <v>138</v>
      </c>
      <c r="U131" s="13" t="n">
        <v>217</v>
      </c>
      <c r="V131" s="13" t="n">
        <v>208</v>
      </c>
      <c r="W131" s="13" t="n">
        <v>221</v>
      </c>
      <c r="X131" s="13" t="n">
        <v>221</v>
      </c>
      <c r="Y131" s="13" t="n">
        <v>294</v>
      </c>
      <c r="Z131" s="13" t="n">
        <v>308</v>
      </c>
      <c r="AA131" s="13" t="n">
        <v>316</v>
      </c>
      <c r="AB131" s="13" t="n">
        <v>326</v>
      </c>
      <c r="AC131" s="13" t="n">
        <v>358</v>
      </c>
      <c r="AD131" s="25">
        <f>AC131</f>
        <v/>
      </c>
      <c r="AE131" s="25">
        <f>AD131</f>
        <v/>
      </c>
      <c r="AF131" s="25">
        <f>AE131</f>
        <v/>
      </c>
      <c r="AG131" s="25">
        <f>AF131</f>
        <v/>
      </c>
      <c r="AH131" s="25">
        <f>AG131</f>
        <v/>
      </c>
      <c r="AI131" s="25">
        <f>AH131</f>
        <v/>
      </c>
      <c r="AJ131" s="25">
        <f>AI131</f>
        <v/>
      </c>
      <c r="AK131" s="25">
        <f>AJ131</f>
        <v/>
      </c>
      <c r="AL131" s="25">
        <f>AK131</f>
        <v/>
      </c>
      <c r="AN131" s="13" t="n">
        <v>53</v>
      </c>
      <c r="AO131" s="13" t="n">
        <v>87</v>
      </c>
      <c r="AP131" s="13" t="n">
        <v>117</v>
      </c>
      <c r="AQ131" s="13" t="n">
        <v>208</v>
      </c>
      <c r="AR131" s="13" t="n">
        <v>308</v>
      </c>
      <c r="AS131" s="25">
        <f>AD131</f>
        <v/>
      </c>
      <c r="AT131" s="25">
        <f>AH131</f>
        <v/>
      </c>
      <c r="AU131" s="25">
        <f>AL131</f>
        <v/>
      </c>
      <c r="AV131" s="25">
        <f>AU131</f>
        <v/>
      </c>
      <c r="AW131" s="25">
        <f>AV131</f>
        <v/>
      </c>
    </row>
    <row r="132">
      <c r="B132" s="6" t="inlineStr">
        <is>
          <t>Total Liabilities</t>
        </is>
      </c>
      <c r="G132" s="10">
        <f>G125+G128+G129+G130+G131</f>
        <v/>
      </c>
      <c r="H132" s="10">
        <f>H125+H128+H129+H130+H131</f>
        <v/>
      </c>
      <c r="I132" s="10">
        <f>I125+I128+I129+I130+I131</f>
        <v/>
      </c>
      <c r="J132" s="10">
        <f>J125+J128+J129+J130+J131</f>
        <v/>
      </c>
      <c r="K132" s="10">
        <f>K125+K128+K129+K130+K131</f>
        <v/>
      </c>
      <c r="L132" s="10">
        <f>L125+L128+L129+L130+L131</f>
        <v/>
      </c>
      <c r="M132" s="10">
        <f>M125+M128+M129+M130+M131</f>
        <v/>
      </c>
      <c r="N132" s="10">
        <f>N125+N128+N129+N130+N131</f>
        <v/>
      </c>
      <c r="O132" s="10">
        <f>O125+O128+O129+O130+O131</f>
        <v/>
      </c>
      <c r="P132" s="10">
        <f>P125+P128+P129+P130+P131</f>
        <v/>
      </c>
      <c r="Q132" s="10">
        <f>Q125+Q128+Q129+Q130+Q131</f>
        <v/>
      </c>
      <c r="R132" s="10">
        <f>R125+R128+R129+R130+R131</f>
        <v/>
      </c>
      <c r="S132" s="10">
        <f>S125+S128+S129+S130+S131</f>
        <v/>
      </c>
      <c r="T132" s="10">
        <f>T125+T128+T129+T130+T131</f>
        <v/>
      </c>
      <c r="U132" s="10">
        <f>U125+U128+U129+U130+U131</f>
        <v/>
      </c>
      <c r="V132" s="10">
        <f>V125+V128+V129+V130+V131</f>
        <v/>
      </c>
      <c r="W132" s="10">
        <f>W125+W128+W129+W130+W131</f>
        <v/>
      </c>
      <c r="X132" s="10">
        <f>X125+X128+X129+X130+X131</f>
        <v/>
      </c>
      <c r="Y132" s="10">
        <f>Y125+Y128+Y129+Y130+Y131</f>
        <v/>
      </c>
      <c r="Z132" s="10">
        <f>Z125+Z128+Z129+Z130+Z131</f>
        <v/>
      </c>
      <c r="AA132" s="10">
        <f>AA125+AA128+AA129+AA130+AA131</f>
        <v/>
      </c>
      <c r="AB132" s="10">
        <f>AB125+AB128+AB129+AB130+AB131</f>
        <v/>
      </c>
      <c r="AC132" s="10">
        <f>AC125+AC128+AC129+AC130+AC131</f>
        <v/>
      </c>
      <c r="AD132" s="10">
        <f>AD125+AD128+AD129+AD130+AD131</f>
        <v/>
      </c>
      <c r="AE132" s="10">
        <f>AE125+AE128+AE129+AE130+AE131</f>
        <v/>
      </c>
      <c r="AF132" s="10">
        <f>AF125+AF128+AF129+AF130+AF131</f>
        <v/>
      </c>
      <c r="AG132" s="10">
        <f>AG125+AG128+AG129+AG130+AG131</f>
        <v/>
      </c>
      <c r="AH132" s="10">
        <f>AH125+AH128+AH129+AH130+AH131</f>
        <v/>
      </c>
      <c r="AI132" s="10">
        <f>AI125+AI128+AI129+AI130+AI131</f>
        <v/>
      </c>
      <c r="AJ132" s="10">
        <f>AJ125+AJ128+AJ129+AJ130+AJ131</f>
        <v/>
      </c>
      <c r="AK132" s="10">
        <f>AK125+AK128+AK129+AK130+AK131</f>
        <v/>
      </c>
      <c r="AL132" s="10">
        <f>AL125+AL128+AL129+AL130+AL131</f>
        <v/>
      </c>
      <c r="AN132" s="10">
        <f>AN125+AN128+AN129+AN130+AN131</f>
        <v/>
      </c>
      <c r="AO132" s="10">
        <f>AO125+AO128+AO129+AO130+AO131</f>
        <v/>
      </c>
      <c r="AP132" s="10">
        <f>AP125+AP128+AP129+AP130+AP131</f>
        <v/>
      </c>
      <c r="AQ132" s="10">
        <f>AQ125+AQ128+AQ129+AQ130+AQ131</f>
        <v/>
      </c>
      <c r="AR132" s="10">
        <f>AR125+AR128+AR129+AR130+AR131</f>
        <v/>
      </c>
      <c r="AS132" s="26">
        <f>AD132</f>
        <v/>
      </c>
      <c r="AT132" s="26">
        <f>AH132</f>
        <v/>
      </c>
      <c r="AU132" s="26">
        <f>AL132</f>
        <v/>
      </c>
      <c r="AV132" s="10">
        <f>AV125+AV128+AV129+AV130+AV131</f>
        <v/>
      </c>
      <c r="AW132" s="10">
        <f>AW125+AW128+AW129+AW130+AW131</f>
        <v/>
      </c>
    </row>
    <row r="133">
      <c r="D133" s="3" t="inlineStr">
        <is>
          <t>Recon: Total Liabilities</t>
        </is>
      </c>
      <c r="G133" s="27">
        <f>IF(_reported!G17="","",G132-_reported!G17)</f>
        <v/>
      </c>
      <c r="H133" s="27">
        <f>IF(_reported!H17="","",H132-_reported!H17)</f>
        <v/>
      </c>
      <c r="I133" s="27">
        <f>IF(_reported!I17="","",I132-_reported!I17)</f>
        <v/>
      </c>
      <c r="J133" s="27">
        <f>IF(_reported!J17="","",J132-_reported!J17)</f>
        <v/>
      </c>
      <c r="K133" s="27">
        <f>IF(_reported!K17="","",K132-_reported!K17)</f>
        <v/>
      </c>
      <c r="L133" s="27">
        <f>IF(_reported!L17="","",L132-_reported!L17)</f>
        <v/>
      </c>
      <c r="M133" s="27">
        <f>IF(_reported!M17="","",M132-_reported!M17)</f>
        <v/>
      </c>
      <c r="N133" s="27">
        <f>IF(_reported!N17="","",N132-_reported!N17)</f>
        <v/>
      </c>
      <c r="O133" s="27">
        <f>IF(_reported!O17="","",O132-_reported!O17)</f>
        <v/>
      </c>
      <c r="P133" s="27">
        <f>IF(_reported!P17="","",P132-_reported!P17)</f>
        <v/>
      </c>
      <c r="Q133" s="27">
        <f>IF(_reported!Q17="","",Q132-_reported!Q17)</f>
        <v/>
      </c>
      <c r="R133" s="27">
        <f>IF(_reported!R17="","",R132-_reported!R17)</f>
        <v/>
      </c>
      <c r="S133" s="27">
        <f>IF(_reported!S17="","",S132-_reported!S17)</f>
        <v/>
      </c>
      <c r="T133" s="27">
        <f>IF(_reported!T17="","",T132-_reported!T17)</f>
        <v/>
      </c>
      <c r="U133" s="27">
        <f>IF(_reported!U17="","",U132-_reported!U17)</f>
        <v/>
      </c>
      <c r="V133" s="27">
        <f>IF(_reported!V17="","",V132-_reported!V17)</f>
        <v/>
      </c>
      <c r="W133" s="27">
        <f>IF(_reported!W17="","",W132-_reported!W17)</f>
        <v/>
      </c>
      <c r="X133" s="27">
        <f>IF(_reported!X17="","",X132-_reported!X17)</f>
        <v/>
      </c>
      <c r="Y133" s="27">
        <f>IF(_reported!Y17="","",Y132-_reported!Y17)</f>
        <v/>
      </c>
      <c r="Z133" s="27">
        <f>IF(_reported!Z17="","",Z132-_reported!Z17)</f>
        <v/>
      </c>
      <c r="AA133" s="27">
        <f>IF(_reported!AA17="","",AA132-_reported!AA17)</f>
        <v/>
      </c>
      <c r="AB133" s="27">
        <f>IF(_reported!AB17="","",AB132-_reported!AB17)</f>
        <v/>
      </c>
      <c r="AC133" s="27">
        <f>IF(_reported!AC17="","",AC132-_reported!AC17)</f>
        <v/>
      </c>
      <c r="AN133" s="27">
        <f>IF(_reported!AN17="","",AN132-_reported!AN17)</f>
        <v/>
      </c>
      <c r="AO133" s="27">
        <f>IF(_reported!AO17="","",AO132-_reported!AO17)</f>
        <v/>
      </c>
      <c r="AP133" s="27">
        <f>IF(_reported!AP17="","",AP132-_reported!AP17)</f>
        <v/>
      </c>
      <c r="AQ133" s="27">
        <f>IF(_reported!AQ17="","",AQ132-_reported!AQ17)</f>
        <v/>
      </c>
      <c r="AR133" s="27">
        <f>IF(_reported!AR17="","",AR132-_reported!AR17)</f>
        <v/>
      </c>
    </row>
    <row r="134"/>
    <row r="135">
      <c r="C135" s="8" t="inlineStr">
        <is>
          <t>Common Stock and Additional Paid-in Capital</t>
        </is>
      </c>
      <c r="G135" s="9" t="n">
        <v>6283</v>
      </c>
      <c r="H135" s="9" t="n">
        <v>10212</v>
      </c>
      <c r="I135" s="9" t="n">
        <v>10382</v>
      </c>
      <c r="J135" s="9" t="n">
        <v>10548</v>
      </c>
      <c r="K135" s="9" t="n">
        <v>10718</v>
      </c>
      <c r="L135" s="9" t="n">
        <v>17202</v>
      </c>
      <c r="M135" s="9" t="n">
        <v>17479</v>
      </c>
      <c r="N135" s="9" t="n">
        <v>17725</v>
      </c>
      <c r="O135" s="9" t="n">
        <v>18082</v>
      </c>
      <c r="P135" s="9" t="n">
        <v>18392</v>
      </c>
      <c r="Q135" s="9" t="n">
        <v>18760</v>
      </c>
      <c r="R135" s="9" t="n">
        <v>19029</v>
      </c>
      <c r="S135" s="9" t="n">
        <v>19398</v>
      </c>
      <c r="T135" s="9" t="n">
        <v>19739</v>
      </c>
      <c r="U135" s="9" t="n">
        <v>20040</v>
      </c>
      <c r="V135" s="9" t="n">
        <v>20251</v>
      </c>
      <c r="W135" s="9" t="n">
        <v>20619</v>
      </c>
      <c r="X135" s="9" t="n">
        <v>20995</v>
      </c>
      <c r="Y135" s="9" t="n">
        <v>21380</v>
      </c>
      <c r="Z135" s="9" t="n">
        <v>21635</v>
      </c>
      <c r="AA135" s="9" t="n">
        <v>21996</v>
      </c>
      <c r="AB135" s="9" t="n">
        <v>22336</v>
      </c>
      <c r="AC135" s="9" t="n">
        <v>22745</v>
      </c>
      <c r="AD135" s="24">
        <f>AC135+AD190+AD227</f>
        <v/>
      </c>
      <c r="AE135" s="24">
        <f>AD135+AE190+AE227</f>
        <v/>
      </c>
      <c r="AF135" s="24">
        <f>AE135+AF190+AF227</f>
        <v/>
      </c>
      <c r="AG135" s="24">
        <f>AF135+AG190+AG227</f>
        <v/>
      </c>
      <c r="AH135" s="24">
        <f>AG135+AH190+AH227</f>
        <v/>
      </c>
      <c r="AI135" s="24">
        <f>AH135+AI190+AI227</f>
        <v/>
      </c>
      <c r="AJ135" s="24">
        <f>AI135+AJ190+AJ227</f>
        <v/>
      </c>
      <c r="AK135" s="24">
        <f>AJ135+AK190+AK227</f>
        <v/>
      </c>
      <c r="AL135" s="24">
        <f>AK135+AL190+AL227</f>
        <v/>
      </c>
      <c r="AN135" s="9" t="n">
        <v>10548</v>
      </c>
      <c r="AO135" s="9" t="n">
        <v>17725</v>
      </c>
      <c r="AP135" s="9" t="n">
        <v>19029</v>
      </c>
      <c r="AQ135" s="9" t="n">
        <v>20251</v>
      </c>
      <c r="AR135" s="9" t="n">
        <v>21635</v>
      </c>
      <c r="AS135" s="24">
        <f>AD135</f>
        <v/>
      </c>
      <c r="AT135" s="24">
        <f>AH135</f>
        <v/>
      </c>
      <c r="AU135" s="24">
        <f>AL135</f>
        <v/>
      </c>
      <c r="AV135" s="24">
        <f>AU135+AV190+AV227</f>
        <v/>
      </c>
      <c r="AW135" s="24">
        <f>AV135+AW190+AW227</f>
        <v/>
      </c>
    </row>
    <row r="136">
      <c r="C136" s="8" t="inlineStr">
        <is>
          <t>Treasury Stock, at Cost</t>
        </is>
      </c>
      <c r="G136" s="13" t="n">
        <v>-11929</v>
      </c>
      <c r="H136" s="13" t="n">
        <v>-12104</v>
      </c>
      <c r="I136" s="13" t="n">
        <v>-12484</v>
      </c>
      <c r="J136" s="13" t="n">
        <v>-12951</v>
      </c>
      <c r="K136" s="13" t="n">
        <v>-13289</v>
      </c>
      <c r="L136" s="13" t="n">
        <v>-13808</v>
      </c>
      <c r="M136" s="13" t="n">
        <v>-14297</v>
      </c>
      <c r="N136" s="13" t="n">
        <v>-14805</v>
      </c>
      <c r="O136" s="13" t="n">
        <v>-15324</v>
      </c>
      <c r="P136" s="13" t="n">
        <v>-15824</v>
      </c>
      <c r="Q136" s="13" t="n">
        <v>-16307</v>
      </c>
      <c r="R136" s="13" t="n">
        <v>-16772</v>
      </c>
      <c r="S136" s="13" t="n">
        <v>-17375</v>
      </c>
      <c r="T136" s="13" t="n">
        <v>-17911</v>
      </c>
      <c r="U136" s="13" t="n">
        <v>-18495</v>
      </c>
      <c r="V136" s="13" t="n">
        <v>-18750</v>
      </c>
      <c r="W136" s="13" t="n">
        <v>-19320</v>
      </c>
      <c r="X136" s="13" t="n">
        <v>-20041</v>
      </c>
      <c r="Y136" s="13" t="n">
        <v>-20795</v>
      </c>
      <c r="Z136" s="13" t="n">
        <v>-21543</v>
      </c>
      <c r="AA136" s="13" t="n">
        <v>-22394</v>
      </c>
      <c r="AB136" s="13" t="n">
        <v>-23355</v>
      </c>
      <c r="AC136" s="13" t="n">
        <v>-24916</v>
      </c>
      <c r="AD136" s="25">
        <f>AC136+AD229+AD228</f>
        <v/>
      </c>
      <c r="AE136" s="25">
        <f>AD136+AE229+AE228</f>
        <v/>
      </c>
      <c r="AF136" s="25">
        <f>AE136+AF229+AF228</f>
        <v/>
      </c>
      <c r="AG136" s="25">
        <f>AF136+AG229+AG228</f>
        <v/>
      </c>
      <c r="AH136" s="25">
        <f>AG136+AH229+AH228</f>
        <v/>
      </c>
      <c r="AI136" s="25">
        <f>AH136+AI229+AI228</f>
        <v/>
      </c>
      <c r="AJ136" s="25">
        <f>AI136+AJ229+AJ228</f>
        <v/>
      </c>
      <c r="AK136" s="25">
        <f>AJ136+AK229+AK228</f>
        <v/>
      </c>
      <c r="AL136" s="25">
        <f>AK136+AL229+AL228</f>
        <v/>
      </c>
      <c r="AN136" s="13" t="n">
        <v>-12951</v>
      </c>
      <c r="AO136" s="13" t="n">
        <v>-14805</v>
      </c>
      <c r="AP136" s="13" t="n">
        <v>-16772</v>
      </c>
      <c r="AQ136" s="13" t="n">
        <v>-18750</v>
      </c>
      <c r="AR136" s="13" t="n">
        <v>-21543</v>
      </c>
      <c r="AS136" s="25">
        <f>AD136</f>
        <v/>
      </c>
      <c r="AT136" s="25">
        <f>AH136</f>
        <v/>
      </c>
      <c r="AU136" s="25">
        <f>AL136</f>
        <v/>
      </c>
      <c r="AV136" s="25">
        <f>AU136+AV229+AV228</f>
        <v/>
      </c>
      <c r="AW136" s="25">
        <f>AV136+AW229+AW228</f>
        <v/>
      </c>
    </row>
    <row r="137">
      <c r="C137" s="8" t="inlineStr">
        <is>
          <t>Accumulated Other Comprehensive Loss</t>
        </is>
      </c>
      <c r="G137" s="13" t="n">
        <v>-35</v>
      </c>
      <c r="H137" s="13" t="n">
        <v>-23</v>
      </c>
      <c r="I137" s="13" t="n">
        <v>-24</v>
      </c>
      <c r="J137" s="13" t="n">
        <v>-24</v>
      </c>
      <c r="K137" s="13" t="n">
        <v>-29</v>
      </c>
      <c r="L137" s="13" t="n">
        <v>-34</v>
      </c>
      <c r="M137" s="13" t="n">
        <v>-53</v>
      </c>
      <c r="N137" s="13" t="n">
        <v>-60</v>
      </c>
      <c r="O137" s="13" t="n">
        <v>-87</v>
      </c>
      <c r="P137" s="13" t="n">
        <v>-63</v>
      </c>
      <c r="Q137" s="13" t="n">
        <v>-61</v>
      </c>
      <c r="R137" s="13" t="n">
        <v>-55</v>
      </c>
      <c r="S137" s="13" t="n">
        <v>-78</v>
      </c>
      <c r="T137" s="13" t="n">
        <v>-60</v>
      </c>
      <c r="U137" s="13" t="n">
        <v>-58</v>
      </c>
      <c r="V137" s="13" t="n">
        <v>-54</v>
      </c>
      <c r="W137" s="13" t="n">
        <v>-54</v>
      </c>
      <c r="X137" s="13" t="n">
        <v>-64</v>
      </c>
      <c r="Y137" s="13" t="n">
        <v>-46</v>
      </c>
      <c r="Z137" s="13" t="n">
        <v>-50</v>
      </c>
      <c r="AA137" s="13" t="n">
        <v>-51</v>
      </c>
      <c r="AB137" s="13" t="n">
        <v>-49</v>
      </c>
      <c r="AC137" s="13" t="n">
        <v>-54</v>
      </c>
      <c r="AD137" s="25">
        <f>AC137</f>
        <v/>
      </c>
      <c r="AE137" s="25">
        <f>AD137</f>
        <v/>
      </c>
      <c r="AF137" s="25">
        <f>AE137</f>
        <v/>
      </c>
      <c r="AG137" s="25">
        <f>AF137</f>
        <v/>
      </c>
      <c r="AH137" s="25">
        <f>AG137</f>
        <v/>
      </c>
      <c r="AI137" s="25">
        <f>AH137</f>
        <v/>
      </c>
      <c r="AJ137" s="25">
        <f>AI137</f>
        <v/>
      </c>
      <c r="AK137" s="25">
        <f>AJ137</f>
        <v/>
      </c>
      <c r="AL137" s="25">
        <f>AK137</f>
        <v/>
      </c>
      <c r="AN137" s="13" t="n">
        <v>-24</v>
      </c>
      <c r="AO137" s="13" t="n">
        <v>-60</v>
      </c>
      <c r="AP137" s="13" t="n">
        <v>-55</v>
      </c>
      <c r="AQ137" s="13" t="n">
        <v>-54</v>
      </c>
      <c r="AR137" s="13" t="n">
        <v>-50</v>
      </c>
      <c r="AS137" s="25">
        <f>AD137</f>
        <v/>
      </c>
      <c r="AT137" s="25">
        <f>AH137</f>
        <v/>
      </c>
      <c r="AU137" s="25">
        <f>AL137</f>
        <v/>
      </c>
      <c r="AV137" s="25">
        <f>AU137</f>
        <v/>
      </c>
      <c r="AW137" s="25">
        <f>AV137</f>
        <v/>
      </c>
    </row>
    <row r="138">
      <c r="C138" s="8" t="inlineStr">
        <is>
          <t>Retained Earnings</t>
        </is>
      </c>
      <c r="G138" s="13" t="n">
        <v>10926</v>
      </c>
      <c r="H138" s="13" t="n">
        <v>10783</v>
      </c>
      <c r="I138" s="13" t="n">
        <v>12081</v>
      </c>
      <c r="J138" s="13" t="n">
        <v>12296</v>
      </c>
      <c r="K138" s="13" t="n">
        <v>12333</v>
      </c>
      <c r="L138" s="13" t="n">
        <v>12235</v>
      </c>
      <c r="M138" s="13" t="n">
        <v>13832</v>
      </c>
      <c r="N138" s="13" t="n">
        <v>13581</v>
      </c>
      <c r="O138" s="13" t="n">
        <v>13396</v>
      </c>
      <c r="P138" s="13" t="n">
        <v>13337</v>
      </c>
      <c r="Q138" s="13" t="n">
        <v>15200</v>
      </c>
      <c r="R138" s="13" t="n">
        <v>15067</v>
      </c>
      <c r="S138" s="13" t="n">
        <v>15047</v>
      </c>
      <c r="T138" s="13" t="n">
        <v>15140</v>
      </c>
      <c r="U138" s="13" t="n">
        <v>17270</v>
      </c>
      <c r="V138" s="13" t="n">
        <v>16989</v>
      </c>
      <c r="W138" s="13" t="n">
        <v>16891</v>
      </c>
      <c r="X138" s="13" t="n">
        <v>17059</v>
      </c>
      <c r="Y138" s="13" t="n">
        <v>19586</v>
      </c>
      <c r="Z138" s="13" t="n">
        <v>19668</v>
      </c>
      <c r="AA138" s="13" t="n">
        <v>19771</v>
      </c>
      <c r="AB138" s="13" t="n">
        <v>20123</v>
      </c>
      <c r="AC138" s="13" t="n">
        <v>22854</v>
      </c>
      <c r="AD138" s="25">
        <f>AC138+AD38+AD230</f>
        <v/>
      </c>
      <c r="AE138" s="25">
        <f>AD138+AE38+AE230</f>
        <v/>
      </c>
      <c r="AF138" s="25">
        <f>AE138+AF38+AF230</f>
        <v/>
      </c>
      <c r="AG138" s="25">
        <f>AF138+AG38+AG230</f>
        <v/>
      </c>
      <c r="AH138" s="25">
        <f>AG138+AH38+AH230</f>
        <v/>
      </c>
      <c r="AI138" s="25">
        <f>AH138+AI38+AI230</f>
        <v/>
      </c>
      <c r="AJ138" s="25">
        <f>AI138+AJ38+AJ230</f>
        <v/>
      </c>
      <c r="AK138" s="25">
        <f>AJ138+AK38+AK230</f>
        <v/>
      </c>
      <c r="AL138" s="25">
        <f>AK138+AL38+AL230</f>
        <v/>
      </c>
      <c r="AN138" s="13" t="n">
        <v>12296</v>
      </c>
      <c r="AO138" s="13" t="n">
        <v>13581</v>
      </c>
      <c r="AP138" s="13" t="n">
        <v>15067</v>
      </c>
      <c r="AQ138" s="13" t="n">
        <v>16989</v>
      </c>
      <c r="AR138" s="13" t="n">
        <v>19668</v>
      </c>
      <c r="AS138" s="25">
        <f>AD138</f>
        <v/>
      </c>
      <c r="AT138" s="25">
        <f>AH138</f>
        <v/>
      </c>
      <c r="AU138" s="25">
        <f>AL138</f>
        <v/>
      </c>
      <c r="AV138" s="25">
        <f>AU138+AV38+AV230</f>
        <v/>
      </c>
      <c r="AW138" s="25">
        <f>AV138+AW38+AW230</f>
        <v/>
      </c>
    </row>
    <row r="139">
      <c r="B139" s="6" t="inlineStr">
        <is>
          <t>Total Stockholders' Equity</t>
        </is>
      </c>
      <c r="G139" s="10">
        <f>G135+G136+G137+G138</f>
        <v/>
      </c>
      <c r="H139" s="10">
        <f>H135+H136+H137+H138</f>
        <v/>
      </c>
      <c r="I139" s="10">
        <f>I135+I136+I137+I138</f>
        <v/>
      </c>
      <c r="J139" s="10">
        <f>J135+J136+J137+J138</f>
        <v/>
      </c>
      <c r="K139" s="10">
        <f>K135+K136+K137+K138</f>
        <v/>
      </c>
      <c r="L139" s="10">
        <f>L135+L136+L137+L138</f>
        <v/>
      </c>
      <c r="M139" s="10">
        <f>M135+M136+M137+M138</f>
        <v/>
      </c>
      <c r="N139" s="10">
        <f>N135+N136+N137+N138</f>
        <v/>
      </c>
      <c r="O139" s="10">
        <f>O135+O136+O137+O138</f>
        <v/>
      </c>
      <c r="P139" s="10">
        <f>P135+P136+P137+P138</f>
        <v/>
      </c>
      <c r="Q139" s="10">
        <f>Q135+Q136+Q137+Q138</f>
        <v/>
      </c>
      <c r="R139" s="10">
        <f>R135+R136+R137+R138</f>
        <v/>
      </c>
      <c r="S139" s="10">
        <f>S135+S136+S137+S138</f>
        <v/>
      </c>
      <c r="T139" s="10">
        <f>T135+T136+T137+T138</f>
        <v/>
      </c>
      <c r="U139" s="10">
        <f>U135+U136+U137+U138</f>
        <v/>
      </c>
      <c r="V139" s="10">
        <f>V135+V136+V137+V138</f>
        <v/>
      </c>
      <c r="W139" s="10">
        <f>W135+W136+W137+W138</f>
        <v/>
      </c>
      <c r="X139" s="10">
        <f>X135+X136+X137+X138</f>
        <v/>
      </c>
      <c r="Y139" s="10">
        <f>Y135+Y136+Y137+Y138</f>
        <v/>
      </c>
      <c r="Z139" s="10">
        <f>Z135+Z136+Z137+Z138</f>
        <v/>
      </c>
      <c r="AA139" s="10">
        <f>AA135+AA136+AA137+AA138</f>
        <v/>
      </c>
      <c r="AB139" s="10">
        <f>AB135+AB136+AB137+AB138</f>
        <v/>
      </c>
      <c r="AC139" s="10">
        <f>AC135+AC136+AC137+AC138</f>
        <v/>
      </c>
      <c r="AD139" s="10">
        <f>AD135+AD136+AD137+AD138</f>
        <v/>
      </c>
      <c r="AE139" s="10">
        <f>AE135+AE136+AE137+AE138</f>
        <v/>
      </c>
      <c r="AF139" s="10">
        <f>AF135+AF136+AF137+AF138</f>
        <v/>
      </c>
      <c r="AG139" s="10">
        <f>AG135+AG136+AG137+AG138</f>
        <v/>
      </c>
      <c r="AH139" s="10">
        <f>AH135+AH136+AH137+AH138</f>
        <v/>
      </c>
      <c r="AI139" s="10">
        <f>AI135+AI136+AI137+AI138</f>
        <v/>
      </c>
      <c r="AJ139" s="10">
        <f>AJ135+AJ136+AJ137+AJ138</f>
        <v/>
      </c>
      <c r="AK139" s="10">
        <f>AK135+AK136+AK137+AK138</f>
        <v/>
      </c>
      <c r="AL139" s="10">
        <f>AL135+AL136+AL137+AL138</f>
        <v/>
      </c>
      <c r="AN139" s="10">
        <f>AN135+AN136+AN137+AN138</f>
        <v/>
      </c>
      <c r="AO139" s="10">
        <f>AO135+AO136+AO137+AO138</f>
        <v/>
      </c>
      <c r="AP139" s="10">
        <f>AP135+AP136+AP137+AP138</f>
        <v/>
      </c>
      <c r="AQ139" s="10">
        <f>AQ135+AQ136+AQ137+AQ138</f>
        <v/>
      </c>
      <c r="AR139" s="10">
        <f>AR135+AR136+AR137+AR138</f>
        <v/>
      </c>
      <c r="AS139" s="26">
        <f>AD139</f>
        <v/>
      </c>
      <c r="AT139" s="26">
        <f>AH139</f>
        <v/>
      </c>
      <c r="AU139" s="26">
        <f>AL139</f>
        <v/>
      </c>
      <c r="AV139" s="10">
        <f>AV135+AV136+AV137+AV138</f>
        <v/>
      </c>
      <c r="AW139" s="10">
        <f>AW135+AW136+AW137+AW138</f>
        <v/>
      </c>
    </row>
    <row r="140">
      <c r="D140" s="3" t="inlineStr">
        <is>
          <t>Recon: Total Equity</t>
        </is>
      </c>
      <c r="G140" s="27">
        <f>IF(_reported!G18="","",G139-_reported!G18)</f>
        <v/>
      </c>
      <c r="H140" s="27">
        <f>IF(_reported!H18="","",H139-_reported!H18)</f>
        <v/>
      </c>
      <c r="I140" s="27">
        <f>IF(_reported!I18="","",I139-_reported!I18)</f>
        <v/>
      </c>
      <c r="J140" s="27">
        <f>IF(_reported!J18="","",J139-_reported!J18)</f>
        <v/>
      </c>
      <c r="K140" s="27">
        <f>IF(_reported!K18="","",K139-_reported!K18)</f>
        <v/>
      </c>
      <c r="L140" s="27">
        <f>IF(_reported!L18="","",L139-_reported!L18)</f>
        <v/>
      </c>
      <c r="M140" s="27">
        <f>IF(_reported!M18="","",M139-_reported!M18)</f>
        <v/>
      </c>
      <c r="N140" s="27">
        <f>IF(_reported!N18="","",N139-_reported!N18)</f>
        <v/>
      </c>
      <c r="O140" s="27">
        <f>IF(_reported!O18="","",O139-_reported!O18)</f>
        <v/>
      </c>
      <c r="P140" s="27">
        <f>IF(_reported!P18="","",P139-_reported!P18)</f>
        <v/>
      </c>
      <c r="Q140" s="27">
        <f>IF(_reported!Q18="","",Q139-_reported!Q18)</f>
        <v/>
      </c>
      <c r="R140" s="27">
        <f>IF(_reported!R18="","",R139-_reported!R18)</f>
        <v/>
      </c>
      <c r="S140" s="27">
        <f>IF(_reported!S18="","",S139-_reported!S18)</f>
        <v/>
      </c>
      <c r="T140" s="27">
        <f>IF(_reported!T18="","",T139-_reported!T18)</f>
        <v/>
      </c>
      <c r="U140" s="27">
        <f>IF(_reported!U18="","",U139-_reported!U18)</f>
        <v/>
      </c>
      <c r="V140" s="27">
        <f>IF(_reported!V18="","",V139-_reported!V18)</f>
        <v/>
      </c>
      <c r="W140" s="27">
        <f>IF(_reported!W18="","",W139-_reported!W18)</f>
        <v/>
      </c>
      <c r="X140" s="27">
        <f>IF(_reported!X18="","",X139-_reported!X18)</f>
        <v/>
      </c>
      <c r="Y140" s="27">
        <f>IF(_reported!Y18="","",Y139-_reported!Y18)</f>
        <v/>
      </c>
      <c r="Z140" s="27">
        <f>IF(_reported!Z18="","",Z139-_reported!Z18)</f>
        <v/>
      </c>
      <c r="AA140" s="27">
        <f>IF(_reported!AA18="","",AA139-_reported!AA18)</f>
        <v/>
      </c>
      <c r="AB140" s="27">
        <f>IF(_reported!AB18="","",AB139-_reported!AB18)</f>
        <v/>
      </c>
      <c r="AC140" s="27">
        <f>IF(_reported!AC18="","",AC139-_reported!AC18)</f>
        <v/>
      </c>
      <c r="AN140" s="27">
        <f>IF(_reported!AN18="","",AN139-_reported!AN18)</f>
        <v/>
      </c>
      <c r="AO140" s="27">
        <f>IF(_reported!AO18="","",AO139-_reported!AO18)</f>
        <v/>
      </c>
      <c r="AP140" s="27">
        <f>IF(_reported!AP18="","",AP139-_reported!AP18)</f>
        <v/>
      </c>
      <c r="AQ140" s="27">
        <f>IF(_reported!AQ18="","",AQ139-_reported!AQ18)</f>
        <v/>
      </c>
      <c r="AR140" s="27">
        <f>IF(_reported!AR18="","",AR139-_reported!AR18)</f>
        <v/>
      </c>
    </row>
    <row r="141"/>
    <row r="142">
      <c r="B142" s="6" t="inlineStr">
        <is>
          <t>Total Liabilities and Stockholders' Equity</t>
        </is>
      </c>
      <c r="G142" s="10">
        <f>G132+G139</f>
        <v/>
      </c>
      <c r="H142" s="10">
        <f>H132+H139</f>
        <v/>
      </c>
      <c r="I142" s="10">
        <f>I132+I139</f>
        <v/>
      </c>
      <c r="J142" s="10">
        <f>J132+J139</f>
        <v/>
      </c>
      <c r="K142" s="10">
        <f>K132+K139</f>
        <v/>
      </c>
      <c r="L142" s="10">
        <f>L132+L139</f>
        <v/>
      </c>
      <c r="M142" s="10">
        <f>M132+M139</f>
        <v/>
      </c>
      <c r="N142" s="10">
        <f>N132+N139</f>
        <v/>
      </c>
      <c r="O142" s="10">
        <f>O132+O139</f>
        <v/>
      </c>
      <c r="P142" s="10">
        <f>P132+P139</f>
        <v/>
      </c>
      <c r="Q142" s="10">
        <f>Q132+Q139</f>
        <v/>
      </c>
      <c r="R142" s="10">
        <f>R132+R139</f>
        <v/>
      </c>
      <c r="S142" s="10">
        <f>S132+S139</f>
        <v/>
      </c>
      <c r="T142" s="10">
        <f>T132+T139</f>
        <v/>
      </c>
      <c r="U142" s="10">
        <f>U132+U139</f>
        <v/>
      </c>
      <c r="V142" s="10">
        <f>V132+V139</f>
        <v/>
      </c>
      <c r="W142" s="10">
        <f>W132+W139</f>
        <v/>
      </c>
      <c r="X142" s="10">
        <f>X132+X139</f>
        <v/>
      </c>
      <c r="Y142" s="10">
        <f>Y132+Y139</f>
        <v/>
      </c>
      <c r="Z142" s="10">
        <f>Z132+Z139</f>
        <v/>
      </c>
      <c r="AA142" s="10">
        <f>AA132+AA139</f>
        <v/>
      </c>
      <c r="AB142" s="10">
        <f>AB132+AB139</f>
        <v/>
      </c>
      <c r="AC142" s="10">
        <f>AC132+AC139</f>
        <v/>
      </c>
      <c r="AD142" s="10">
        <f>AD132+AD139</f>
        <v/>
      </c>
      <c r="AE142" s="10">
        <f>AE132+AE139</f>
        <v/>
      </c>
      <c r="AF142" s="10">
        <f>AF132+AF139</f>
        <v/>
      </c>
      <c r="AG142" s="10">
        <f>AG132+AG139</f>
        <v/>
      </c>
      <c r="AH142" s="10">
        <f>AH132+AH139</f>
        <v/>
      </c>
      <c r="AI142" s="10">
        <f>AI132+AI139</f>
        <v/>
      </c>
      <c r="AJ142" s="10">
        <f>AJ132+AJ139</f>
        <v/>
      </c>
      <c r="AK142" s="10">
        <f>AK132+AK139</f>
        <v/>
      </c>
      <c r="AL142" s="10">
        <f>AL132+AL139</f>
        <v/>
      </c>
      <c r="AN142" s="10">
        <f>AN132+AN139</f>
        <v/>
      </c>
      <c r="AO142" s="10">
        <f>AO132+AO139</f>
        <v/>
      </c>
      <c r="AP142" s="10">
        <f>AP132+AP139</f>
        <v/>
      </c>
      <c r="AQ142" s="10">
        <f>AQ132+AQ139</f>
        <v/>
      </c>
      <c r="AR142" s="10">
        <f>AR132+AR139</f>
        <v/>
      </c>
      <c r="AS142" s="26">
        <f>AD142</f>
        <v/>
      </c>
      <c r="AT142" s="26">
        <f>AH142</f>
        <v/>
      </c>
      <c r="AU142" s="26">
        <f>AL142</f>
        <v/>
      </c>
      <c r="AV142" s="10">
        <f>AV132+AV139</f>
        <v/>
      </c>
      <c r="AW142" s="10">
        <f>AW132+AW139</f>
        <v/>
      </c>
    </row>
    <row r="143">
      <c r="D143" s="3" t="inlineStr">
        <is>
          <t>Recon: Total L&amp;E</t>
        </is>
      </c>
      <c r="G143" s="27">
        <f>IF(_reported!G19="","",G142-_reported!G19)</f>
        <v/>
      </c>
      <c r="H143" s="27">
        <f>IF(_reported!H19="","",H142-_reported!H19)</f>
        <v/>
      </c>
      <c r="I143" s="27">
        <f>IF(_reported!I19="","",I142-_reported!I19)</f>
        <v/>
      </c>
      <c r="J143" s="27">
        <f>IF(_reported!J19="","",J142-_reported!J19)</f>
        <v/>
      </c>
      <c r="K143" s="27">
        <f>IF(_reported!K19="","",K142-_reported!K19)</f>
        <v/>
      </c>
      <c r="L143" s="27">
        <f>IF(_reported!L19="","",L142-_reported!L19)</f>
        <v/>
      </c>
      <c r="M143" s="27">
        <f>IF(_reported!M19="","",M142-_reported!M19)</f>
        <v/>
      </c>
      <c r="N143" s="27">
        <f>IF(_reported!N19="","",N142-_reported!N19)</f>
        <v/>
      </c>
      <c r="O143" s="27">
        <f>IF(_reported!O19="","",O142-_reported!O19)</f>
        <v/>
      </c>
      <c r="P143" s="27">
        <f>IF(_reported!P19="","",P142-_reported!P19)</f>
        <v/>
      </c>
      <c r="Q143" s="27">
        <f>IF(_reported!Q19="","",Q142-_reported!Q19)</f>
        <v/>
      </c>
      <c r="R143" s="27">
        <f>IF(_reported!R19="","",R142-_reported!R19)</f>
        <v/>
      </c>
      <c r="S143" s="27">
        <f>IF(_reported!S19="","",S142-_reported!S19)</f>
        <v/>
      </c>
      <c r="T143" s="27">
        <f>IF(_reported!T19="","",T142-_reported!T19)</f>
        <v/>
      </c>
      <c r="U143" s="27">
        <f>IF(_reported!U19="","",U142-_reported!U19)</f>
        <v/>
      </c>
      <c r="V143" s="27">
        <f>IF(_reported!V19="","",V142-_reported!V19)</f>
        <v/>
      </c>
      <c r="W143" s="27">
        <f>IF(_reported!W19="","",W142-_reported!W19)</f>
        <v/>
      </c>
      <c r="X143" s="27">
        <f>IF(_reported!X19="","",X142-_reported!X19)</f>
        <v/>
      </c>
      <c r="Y143" s="27">
        <f>IF(_reported!Y19="","",Y142-_reported!Y19)</f>
        <v/>
      </c>
      <c r="Z143" s="27">
        <f>IF(_reported!Z19="","",Z142-_reported!Z19)</f>
        <v/>
      </c>
      <c r="AA143" s="27">
        <f>IF(_reported!AA19="","",AA142-_reported!AA19)</f>
        <v/>
      </c>
      <c r="AB143" s="27">
        <f>IF(_reported!AB19="","",AB142-_reported!AB19)</f>
        <v/>
      </c>
      <c r="AC143" s="27">
        <f>IF(_reported!AC19="","",AC142-_reported!AC19)</f>
        <v/>
      </c>
      <c r="AN143" s="27">
        <f>IF(_reported!AN19="","",AN142-_reported!AN19)</f>
        <v/>
      </c>
      <c r="AO143" s="27">
        <f>IF(_reported!AO19="","",AO142-_reported!AO19)</f>
        <v/>
      </c>
      <c r="AP143" s="27">
        <f>IF(_reported!AP19="","",AP142-_reported!AP19)</f>
        <v/>
      </c>
      <c r="AQ143" s="27">
        <f>IF(_reported!AQ19="","",AQ142-_reported!AQ19)</f>
        <v/>
      </c>
      <c r="AR143" s="27">
        <f>IF(_reported!AR19="","",AR142-_reported!AR19)</f>
        <v/>
      </c>
    </row>
    <row r="144"/>
    <row r="145">
      <c r="B145" s="6" t="inlineStr">
        <is>
          <t>BS Parity (TA - TL&amp;E; must = $0)</t>
        </is>
      </c>
      <c r="G145" s="32">
        <f>G115-G142</f>
        <v/>
      </c>
      <c r="H145" s="32">
        <f>H115-H142</f>
        <v/>
      </c>
      <c r="I145" s="32">
        <f>I115-I142</f>
        <v/>
      </c>
      <c r="J145" s="32">
        <f>J115-J142</f>
        <v/>
      </c>
      <c r="K145" s="32">
        <f>K115-K142</f>
        <v/>
      </c>
      <c r="L145" s="32">
        <f>L115-L142</f>
        <v/>
      </c>
      <c r="M145" s="32">
        <f>M115-M142</f>
        <v/>
      </c>
      <c r="N145" s="32">
        <f>N115-N142</f>
        <v/>
      </c>
      <c r="O145" s="32">
        <f>O115-O142</f>
        <v/>
      </c>
      <c r="P145" s="32">
        <f>P115-P142</f>
        <v/>
      </c>
      <c r="Q145" s="32">
        <f>Q115-Q142</f>
        <v/>
      </c>
      <c r="R145" s="32">
        <f>R115-R142</f>
        <v/>
      </c>
      <c r="S145" s="32">
        <f>S115-S142</f>
        <v/>
      </c>
      <c r="T145" s="32">
        <f>T115-T142</f>
        <v/>
      </c>
      <c r="U145" s="32">
        <f>U115-U142</f>
        <v/>
      </c>
      <c r="V145" s="32">
        <f>V115-V142</f>
        <v/>
      </c>
      <c r="W145" s="32">
        <f>W115-W142</f>
        <v/>
      </c>
      <c r="X145" s="32">
        <f>X115-X142</f>
        <v/>
      </c>
      <c r="Y145" s="32">
        <f>Y115-Y142</f>
        <v/>
      </c>
      <c r="Z145" s="32">
        <f>Z115-Z142</f>
        <v/>
      </c>
      <c r="AA145" s="32">
        <f>AA115-AA142</f>
        <v/>
      </c>
      <c r="AB145" s="32">
        <f>AB115-AB142</f>
        <v/>
      </c>
      <c r="AC145" s="32">
        <f>AC115-AC142</f>
        <v/>
      </c>
      <c r="AD145" s="32">
        <f>AD115-AD142</f>
        <v/>
      </c>
      <c r="AE145" s="32">
        <f>AE115-AE142</f>
        <v/>
      </c>
      <c r="AF145" s="32">
        <f>AF115-AF142</f>
        <v/>
      </c>
      <c r="AG145" s="32">
        <f>AG115-AG142</f>
        <v/>
      </c>
      <c r="AH145" s="32">
        <f>AH115-AH142</f>
        <v/>
      </c>
      <c r="AI145" s="32">
        <f>AI115-AI142</f>
        <v/>
      </c>
      <c r="AJ145" s="32">
        <f>AJ115-AJ142</f>
        <v/>
      </c>
      <c r="AK145" s="32">
        <f>AK115-AK142</f>
        <v/>
      </c>
      <c r="AL145" s="32">
        <f>AL115-AL142</f>
        <v/>
      </c>
      <c r="AN145" s="32">
        <f>AN115-AN142</f>
        <v/>
      </c>
      <c r="AO145" s="32">
        <f>AO115-AO142</f>
        <v/>
      </c>
      <c r="AP145" s="32">
        <f>AP115-AP142</f>
        <v/>
      </c>
      <c r="AQ145" s="32">
        <f>AQ115-AQ142</f>
        <v/>
      </c>
      <c r="AR145" s="32">
        <f>AR115-AR142</f>
        <v/>
      </c>
      <c r="AS145" s="33">
        <f>AS115-AS142</f>
        <v/>
      </c>
      <c r="AT145" s="33">
        <f>AT115-AT142</f>
        <v/>
      </c>
      <c r="AU145" s="33">
        <f>AU115-AU142</f>
        <v/>
      </c>
      <c r="AV145" s="32">
        <f>AV115-AV142</f>
        <v/>
      </c>
      <c r="AW145" s="32">
        <f>AW115-AW142</f>
        <v/>
      </c>
    </row>
    <row r="146"/>
    <row r="147"/>
    <row r="148">
      <c r="B148" s="15" t="inlineStr">
        <is>
          <t>Balance Sheet Ratios &amp; Assumptions</t>
        </is>
      </c>
      <c r="C148" s="15" t="n"/>
      <c r="D148" s="15" t="n"/>
      <c r="E148" s="15" t="n"/>
      <c r="F148" s="15" t="n"/>
      <c r="G148" s="15" t="n"/>
      <c r="H148" s="15" t="n"/>
      <c r="I148" s="15" t="n"/>
      <c r="J148" s="15" t="n"/>
      <c r="K148" s="15" t="n"/>
      <c r="L148" s="15" t="n"/>
      <c r="M148" s="15" t="n"/>
      <c r="N148" s="15" t="n"/>
      <c r="O148" s="15" t="n"/>
      <c r="P148" s="15" t="n"/>
      <c r="Q148" s="15" t="n"/>
      <c r="R148" s="15" t="n"/>
      <c r="S148" s="15" t="n"/>
      <c r="T148" s="15" t="n"/>
      <c r="U148" s="15" t="n"/>
      <c r="V148" s="15" t="n"/>
      <c r="W148" s="15" t="n"/>
      <c r="X148" s="15" t="n"/>
      <c r="Y148" s="15" t="n"/>
      <c r="Z148" s="15" t="n"/>
      <c r="AA148" s="15" t="n"/>
      <c r="AB148" s="15" t="n"/>
      <c r="AC148" s="15" t="n"/>
      <c r="AD148" s="15" t="n"/>
      <c r="AE148" s="15" t="n"/>
      <c r="AF148" s="15" t="n"/>
      <c r="AG148" s="15" t="n"/>
      <c r="AH148" s="15" t="n"/>
      <c r="AI148" s="15" t="n"/>
      <c r="AJ148" s="15" t="n"/>
      <c r="AK148" s="15" t="n"/>
      <c r="AL148" s="15" t="n"/>
      <c r="AN148" s="15" t="n"/>
      <c r="AO148" s="15" t="n"/>
      <c r="AP148" s="15" t="n"/>
      <c r="AQ148" s="15" t="n"/>
      <c r="AR148" s="15" t="n"/>
      <c r="AS148" s="15" t="n"/>
      <c r="AT148" s="15" t="n"/>
      <c r="AU148" s="15" t="n"/>
      <c r="AV148" s="15" t="n"/>
      <c r="AW148" s="15" t="n"/>
    </row>
    <row r="149"/>
    <row r="150">
      <c r="D150" s="8" t="inlineStr">
        <is>
          <t>Current Ratio</t>
        </is>
      </c>
      <c r="G150" s="34">
        <f>IFERROR(G105/G125,"")</f>
        <v/>
      </c>
      <c r="H150" s="34">
        <f>IFERROR(H105/H125,"")</f>
        <v/>
      </c>
      <c r="I150" s="34">
        <f>IFERROR(I105/I125,"")</f>
        <v/>
      </c>
      <c r="J150" s="34">
        <f>IFERROR(J105/J125,"")</f>
        <v/>
      </c>
      <c r="K150" s="34">
        <f>IFERROR(K105/K125,"")</f>
        <v/>
      </c>
      <c r="L150" s="34">
        <f>IFERROR(L105/L125,"")</f>
        <v/>
      </c>
      <c r="M150" s="34">
        <f>IFERROR(M105/M125,"")</f>
        <v/>
      </c>
      <c r="N150" s="34">
        <f>IFERROR(N105/N125,"")</f>
        <v/>
      </c>
      <c r="O150" s="34">
        <f>IFERROR(O105/O125,"")</f>
        <v/>
      </c>
      <c r="P150" s="34">
        <f>IFERROR(P105/P125,"")</f>
        <v/>
      </c>
      <c r="Q150" s="34">
        <f>IFERROR(Q105/Q125,"")</f>
        <v/>
      </c>
      <c r="R150" s="34">
        <f>IFERROR(R105/R125,"")</f>
        <v/>
      </c>
      <c r="S150" s="34">
        <f>IFERROR(S105/S125,"")</f>
        <v/>
      </c>
      <c r="T150" s="34">
        <f>IFERROR(T105/T125,"")</f>
        <v/>
      </c>
      <c r="U150" s="34">
        <f>IFERROR(U105/U125,"")</f>
        <v/>
      </c>
      <c r="V150" s="34">
        <f>IFERROR(V105/V125,"")</f>
        <v/>
      </c>
      <c r="W150" s="34">
        <f>IFERROR(W105/W125,"")</f>
        <v/>
      </c>
      <c r="X150" s="34">
        <f>IFERROR(X105/X125,"")</f>
        <v/>
      </c>
      <c r="Y150" s="34">
        <f>IFERROR(Y105/Y125,"")</f>
        <v/>
      </c>
      <c r="Z150" s="34">
        <f>IFERROR(Z105/Z125,"")</f>
        <v/>
      </c>
      <c r="AA150" s="34">
        <f>IFERROR(AA105/AA125,"")</f>
        <v/>
      </c>
      <c r="AB150" s="34">
        <f>IFERROR(AB105/AB125,"")</f>
        <v/>
      </c>
      <c r="AC150" s="34">
        <f>IFERROR(AC105/AC125,"")</f>
        <v/>
      </c>
      <c r="AD150" s="35">
        <f>IFERROR(AD105/AD125,"")</f>
        <v/>
      </c>
      <c r="AE150" s="35">
        <f>IFERROR(AE105/AE125,"")</f>
        <v/>
      </c>
      <c r="AF150" s="35">
        <f>IFERROR(AF105/AF125,"")</f>
        <v/>
      </c>
      <c r="AG150" s="35">
        <f>IFERROR(AG105/AG125,"")</f>
        <v/>
      </c>
      <c r="AH150" s="35">
        <f>IFERROR(AH105/AH125,"")</f>
        <v/>
      </c>
      <c r="AI150" s="35">
        <f>IFERROR(AI105/AI125,"")</f>
        <v/>
      </c>
      <c r="AJ150" s="35">
        <f>IFERROR(AJ105/AJ125,"")</f>
        <v/>
      </c>
      <c r="AK150" s="35">
        <f>IFERROR(AK105/AK125,"")</f>
        <v/>
      </c>
      <c r="AL150" s="35">
        <f>IFERROR(AL105/AL125,"")</f>
        <v/>
      </c>
      <c r="AN150" s="34">
        <f>IFERROR(AN105/AN125,"")</f>
        <v/>
      </c>
      <c r="AO150" s="34">
        <f>IFERROR(AO105/AO125,"")</f>
        <v/>
      </c>
      <c r="AP150" s="34">
        <f>IFERROR(AP105/AP125,"")</f>
        <v/>
      </c>
      <c r="AQ150" s="34">
        <f>IFERROR(AQ105/AQ125,"")</f>
        <v/>
      </c>
      <c r="AR150" s="34">
        <f>IFERROR(AR105/AR125,"")</f>
        <v/>
      </c>
      <c r="AS150" s="35">
        <f>IFERROR(AS105/AS125,"")</f>
        <v/>
      </c>
      <c r="AT150" s="35">
        <f>IFERROR(AT105/AT125,"")</f>
        <v/>
      </c>
      <c r="AU150" s="35">
        <f>IFERROR(AU105/AU125,"")</f>
        <v/>
      </c>
      <c r="AV150" s="35">
        <f>IFERROR(AV105/AV125,"")</f>
        <v/>
      </c>
      <c r="AW150" s="35">
        <f>IFERROR(AW105/AW125,"")</f>
        <v/>
      </c>
    </row>
    <row r="151">
      <c r="D151" s="8" t="inlineStr">
        <is>
          <t>Quick Ratio ((Cash + Inv + AR) / TCL; no inventory line)</t>
        </is>
      </c>
      <c r="G151" s="34">
        <f>IFERROR((G97+G98+G99)/G125,"")</f>
        <v/>
      </c>
      <c r="H151" s="34">
        <f>IFERROR((H97+H98+H99)/H125,"")</f>
        <v/>
      </c>
      <c r="I151" s="34">
        <f>IFERROR((I97+I98+I99)/I125,"")</f>
        <v/>
      </c>
      <c r="J151" s="34">
        <f>IFERROR((J97+J98+J99)/J125,"")</f>
        <v/>
      </c>
      <c r="K151" s="34">
        <f>IFERROR((K97+K98+K99)/K125,"")</f>
        <v/>
      </c>
      <c r="L151" s="34">
        <f>IFERROR((L97+L98+L99)/L125,"")</f>
        <v/>
      </c>
      <c r="M151" s="34">
        <f>IFERROR((M97+M98+M99)/M125,"")</f>
        <v/>
      </c>
      <c r="N151" s="34">
        <f>IFERROR((N97+N98+N99)/N125,"")</f>
        <v/>
      </c>
      <c r="O151" s="34">
        <f>IFERROR((O97+O98+O99)/O125,"")</f>
        <v/>
      </c>
      <c r="P151" s="34">
        <f>IFERROR((P97+P98+P99)/P125,"")</f>
        <v/>
      </c>
      <c r="Q151" s="34">
        <f>IFERROR((Q97+Q98+Q99)/Q125,"")</f>
        <v/>
      </c>
      <c r="R151" s="34">
        <f>IFERROR((R97+R98+R99)/R125,"")</f>
        <v/>
      </c>
      <c r="S151" s="34">
        <f>IFERROR((S97+S98+S99)/S125,"")</f>
        <v/>
      </c>
      <c r="T151" s="34">
        <f>IFERROR((T97+T98+T99)/T125,"")</f>
        <v/>
      </c>
      <c r="U151" s="34">
        <f>IFERROR((U97+U98+U99)/U125,"")</f>
        <v/>
      </c>
      <c r="V151" s="34">
        <f>IFERROR((V97+V98+V99)/V125,"")</f>
        <v/>
      </c>
      <c r="W151" s="34">
        <f>IFERROR((W97+W98+W99)/W125,"")</f>
        <v/>
      </c>
      <c r="X151" s="34">
        <f>IFERROR((X97+X98+X99)/X125,"")</f>
        <v/>
      </c>
      <c r="Y151" s="34">
        <f>IFERROR((Y97+Y98+Y99)/Y125,"")</f>
        <v/>
      </c>
      <c r="Z151" s="34">
        <f>IFERROR((Z97+Z98+Z99)/Z125,"")</f>
        <v/>
      </c>
      <c r="AA151" s="34">
        <f>IFERROR((AA97+AA98+AA99)/AA125,"")</f>
        <v/>
      </c>
      <c r="AB151" s="34">
        <f>IFERROR((AB97+AB98+AB99)/AB125,"")</f>
        <v/>
      </c>
      <c r="AC151" s="34">
        <f>IFERROR((AC97+AC98+AC99)/AC125,"")</f>
        <v/>
      </c>
      <c r="AD151" s="35">
        <f>IFERROR((AD97+AD98+AD99)/AD125,"")</f>
        <v/>
      </c>
      <c r="AE151" s="35">
        <f>IFERROR((AE97+AE98+AE99)/AE125,"")</f>
        <v/>
      </c>
      <c r="AF151" s="35">
        <f>IFERROR((AF97+AF98+AF99)/AF125,"")</f>
        <v/>
      </c>
      <c r="AG151" s="35">
        <f>IFERROR((AG97+AG98+AG99)/AG125,"")</f>
        <v/>
      </c>
      <c r="AH151" s="35">
        <f>IFERROR((AH97+AH98+AH99)/AH125,"")</f>
        <v/>
      </c>
      <c r="AI151" s="35">
        <f>IFERROR((AI97+AI98+AI99)/AI125,"")</f>
        <v/>
      </c>
      <c r="AJ151" s="35">
        <f>IFERROR((AJ97+AJ98+AJ99)/AJ125,"")</f>
        <v/>
      </c>
      <c r="AK151" s="35">
        <f>IFERROR((AK97+AK98+AK99)/AK125,"")</f>
        <v/>
      </c>
      <c r="AL151" s="35">
        <f>IFERROR((AL97+AL98+AL99)/AL125,"")</f>
        <v/>
      </c>
      <c r="AN151" s="34">
        <f>IFERROR((AN97+AN98+AN99)/AN125,"")</f>
        <v/>
      </c>
      <c r="AO151" s="34">
        <f>IFERROR((AO97+AO98+AO99)/AO125,"")</f>
        <v/>
      </c>
      <c r="AP151" s="34">
        <f>IFERROR((AP97+AP98+AP99)/AP125,"")</f>
        <v/>
      </c>
      <c r="AQ151" s="34">
        <f>IFERROR((AQ97+AQ98+AQ99)/AQ125,"")</f>
        <v/>
      </c>
      <c r="AR151" s="34">
        <f>IFERROR((AR97+AR98+AR99)/AR125,"")</f>
        <v/>
      </c>
      <c r="AS151" s="35">
        <f>IFERROR((AS97+AS98+AS99)/AS125,"")</f>
        <v/>
      </c>
      <c r="AT151" s="35">
        <f>IFERROR((AT97+AT98+AT99)/AT125,"")</f>
        <v/>
      </c>
      <c r="AU151" s="35">
        <f>IFERROR((AU97+AU98+AU99)/AU125,"")</f>
        <v/>
      </c>
      <c r="AV151" s="35">
        <f>IFERROR((AV97+AV98+AV99)/AV125,"")</f>
        <v/>
      </c>
      <c r="AW151" s="35">
        <f>IFERROR((AW97+AW98+AW99)/AW125,"")</f>
        <v/>
      </c>
    </row>
    <row r="152">
      <c r="D152" s="8" t="inlineStr">
        <is>
          <t>Total Debt ($M, ST + LT)</t>
        </is>
      </c>
      <c r="G152" s="18">
        <f>G118+G128</f>
        <v/>
      </c>
      <c r="H152" s="18">
        <f>H118+H128</f>
        <v/>
      </c>
      <c r="I152" s="18">
        <f>I118+I128</f>
        <v/>
      </c>
      <c r="J152" s="18">
        <f>J118+J128</f>
        <v/>
      </c>
      <c r="K152" s="18">
        <f>K118+K128</f>
        <v/>
      </c>
      <c r="L152" s="18">
        <f>L118+L128</f>
        <v/>
      </c>
      <c r="M152" s="18">
        <f>M118+M128</f>
        <v/>
      </c>
      <c r="N152" s="18">
        <f>N118+N128</f>
        <v/>
      </c>
      <c r="O152" s="18">
        <f>O118+O128</f>
        <v/>
      </c>
      <c r="P152" s="18">
        <f>P118+P128</f>
        <v/>
      </c>
      <c r="Q152" s="18">
        <f>Q118+Q128</f>
        <v/>
      </c>
      <c r="R152" s="18">
        <f>R118+R128</f>
        <v/>
      </c>
      <c r="S152" s="18">
        <f>S118+S128</f>
        <v/>
      </c>
      <c r="T152" s="18">
        <f>T118+T128</f>
        <v/>
      </c>
      <c r="U152" s="18">
        <f>U118+U128</f>
        <v/>
      </c>
      <c r="V152" s="18">
        <f>V118+V128</f>
        <v/>
      </c>
      <c r="W152" s="18">
        <f>W118+W128</f>
        <v/>
      </c>
      <c r="X152" s="18">
        <f>X118+X128</f>
        <v/>
      </c>
      <c r="Y152" s="18">
        <f>Y118+Y128</f>
        <v/>
      </c>
      <c r="Z152" s="18">
        <f>Z118+Z128</f>
        <v/>
      </c>
      <c r="AA152" s="18">
        <f>AA118+AA128</f>
        <v/>
      </c>
      <c r="AB152" s="18">
        <f>AB118+AB128</f>
        <v/>
      </c>
      <c r="AC152" s="18">
        <f>AC118+AC128</f>
        <v/>
      </c>
      <c r="AD152" s="24">
        <f>AD118+AD128</f>
        <v/>
      </c>
      <c r="AE152" s="24">
        <f>AE118+AE128</f>
        <v/>
      </c>
      <c r="AF152" s="24">
        <f>AF118+AF128</f>
        <v/>
      </c>
      <c r="AG152" s="24">
        <f>AG118+AG128</f>
        <v/>
      </c>
      <c r="AH152" s="24">
        <f>AH118+AH128</f>
        <v/>
      </c>
      <c r="AI152" s="24">
        <f>AI118+AI128</f>
        <v/>
      </c>
      <c r="AJ152" s="24">
        <f>AJ118+AJ128</f>
        <v/>
      </c>
      <c r="AK152" s="24">
        <f>AK118+AK128</f>
        <v/>
      </c>
      <c r="AL152" s="24">
        <f>AL118+AL128</f>
        <v/>
      </c>
      <c r="AN152" s="18">
        <f>AN118+AN128</f>
        <v/>
      </c>
      <c r="AO152" s="18">
        <f>AO118+AO128</f>
        <v/>
      </c>
      <c r="AP152" s="18">
        <f>AP118+AP128</f>
        <v/>
      </c>
      <c r="AQ152" s="18">
        <f>AQ118+AQ128</f>
        <v/>
      </c>
      <c r="AR152" s="18">
        <f>AR118+AR128</f>
        <v/>
      </c>
      <c r="AS152" s="24">
        <f>AS118+AS128</f>
        <v/>
      </c>
      <c r="AT152" s="24">
        <f>AT118+AT128</f>
        <v/>
      </c>
      <c r="AU152" s="24">
        <f>AU118+AU128</f>
        <v/>
      </c>
      <c r="AV152" s="24">
        <f>AV118+AV128</f>
        <v/>
      </c>
      <c r="AW152" s="24">
        <f>AW118+AW128</f>
        <v/>
      </c>
    </row>
    <row r="153">
      <c r="D153" s="8" t="inlineStr">
        <is>
          <t>Cash + Investments ($M, current + LT)</t>
        </is>
      </c>
      <c r="G153" s="18">
        <f>G97+G98+G108</f>
        <v/>
      </c>
      <c r="H153" s="18">
        <f>H97+H98+H108</f>
        <v/>
      </c>
      <c r="I153" s="18">
        <f>I97+I98+I108</f>
        <v/>
      </c>
      <c r="J153" s="18">
        <f>J97+J98+J108</f>
        <v/>
      </c>
      <c r="K153" s="18">
        <f>K97+K98+K108</f>
        <v/>
      </c>
      <c r="L153" s="18">
        <f>L97+L98+L108</f>
        <v/>
      </c>
      <c r="M153" s="18">
        <f>M97+M98+M108</f>
        <v/>
      </c>
      <c r="N153" s="18">
        <f>N97+N98+N108</f>
        <v/>
      </c>
      <c r="O153" s="18">
        <f>O97+O98+O108</f>
        <v/>
      </c>
      <c r="P153" s="18">
        <f>P97+P98+P108</f>
        <v/>
      </c>
      <c r="Q153" s="18">
        <f>Q97+Q98+Q108</f>
        <v/>
      </c>
      <c r="R153" s="18">
        <f>R97+R98+R108</f>
        <v/>
      </c>
      <c r="S153" s="18">
        <f>S97+S98+S108</f>
        <v/>
      </c>
      <c r="T153" s="18">
        <f>T97+T98+T108</f>
        <v/>
      </c>
      <c r="U153" s="18">
        <f>U97+U98+U108</f>
        <v/>
      </c>
      <c r="V153" s="18">
        <f>V97+V98+V108</f>
        <v/>
      </c>
      <c r="W153" s="18">
        <f>W97+W98+W108</f>
        <v/>
      </c>
      <c r="X153" s="18">
        <f>X97+X98+X108</f>
        <v/>
      </c>
      <c r="Y153" s="18">
        <f>Y97+Y98+Y108</f>
        <v/>
      </c>
      <c r="Z153" s="18">
        <f>Z97+Z98+Z108</f>
        <v/>
      </c>
      <c r="AA153" s="18">
        <f>AA97+AA98+AA108</f>
        <v/>
      </c>
      <c r="AB153" s="18">
        <f>AB97+AB98+AB108</f>
        <v/>
      </c>
      <c r="AC153" s="18">
        <f>AC97+AC98+AC108</f>
        <v/>
      </c>
      <c r="AD153" s="24">
        <f>AD97+AD98+AD108</f>
        <v/>
      </c>
      <c r="AE153" s="24">
        <f>AE97+AE98+AE108</f>
        <v/>
      </c>
      <c r="AF153" s="24">
        <f>AF97+AF98+AF108</f>
        <v/>
      </c>
      <c r="AG153" s="24">
        <f>AG97+AG98+AG108</f>
        <v/>
      </c>
      <c r="AH153" s="24">
        <f>AH97+AH98+AH108</f>
        <v/>
      </c>
      <c r="AI153" s="24">
        <f>AI97+AI98+AI108</f>
        <v/>
      </c>
      <c r="AJ153" s="24">
        <f>AJ97+AJ98+AJ108</f>
        <v/>
      </c>
      <c r="AK153" s="24">
        <f>AK97+AK98+AK108</f>
        <v/>
      </c>
      <c r="AL153" s="24">
        <f>AL97+AL98+AL108</f>
        <v/>
      </c>
      <c r="AN153" s="18">
        <f>AN97+AN98+AN108</f>
        <v/>
      </c>
      <c r="AO153" s="18">
        <f>AO97+AO98+AO108</f>
        <v/>
      </c>
      <c r="AP153" s="18">
        <f>AP97+AP98+AP108</f>
        <v/>
      </c>
      <c r="AQ153" s="18">
        <f>AQ97+AQ98+AQ108</f>
        <v/>
      </c>
      <c r="AR153" s="18">
        <f>AR97+AR98+AR108</f>
        <v/>
      </c>
      <c r="AS153" s="24">
        <f>AS97+AS98+AS108</f>
        <v/>
      </c>
      <c r="AT153" s="24">
        <f>AT97+AT98+AT108</f>
        <v/>
      </c>
      <c r="AU153" s="24">
        <f>AU97+AU98+AU108</f>
        <v/>
      </c>
      <c r="AV153" s="24">
        <f>AV97+AV98+AV108</f>
        <v/>
      </c>
      <c r="AW153" s="24">
        <f>AW97+AW98+AW108</f>
        <v/>
      </c>
    </row>
    <row r="154">
      <c r="D154" s="8" t="inlineStr">
        <is>
          <t>Total Debt / Total Equity</t>
        </is>
      </c>
      <c r="G154" s="34">
        <f>IFERROR((G118+G128)/G139,"")</f>
        <v/>
      </c>
      <c r="H154" s="34">
        <f>IFERROR((H118+H128)/H139,"")</f>
        <v/>
      </c>
      <c r="I154" s="34">
        <f>IFERROR((I118+I128)/I139,"")</f>
        <v/>
      </c>
      <c r="J154" s="34">
        <f>IFERROR((J118+J128)/J139,"")</f>
        <v/>
      </c>
      <c r="K154" s="34">
        <f>IFERROR((K118+K128)/K139,"")</f>
        <v/>
      </c>
      <c r="L154" s="34">
        <f>IFERROR((L118+L128)/L139,"")</f>
        <v/>
      </c>
      <c r="M154" s="34">
        <f>IFERROR((M118+M128)/M139,"")</f>
        <v/>
      </c>
      <c r="N154" s="34">
        <f>IFERROR((N118+N128)/N139,"")</f>
        <v/>
      </c>
      <c r="O154" s="34">
        <f>IFERROR((O118+O128)/O139,"")</f>
        <v/>
      </c>
      <c r="P154" s="34">
        <f>IFERROR((P118+P128)/P139,"")</f>
        <v/>
      </c>
      <c r="Q154" s="34">
        <f>IFERROR((Q118+Q128)/Q139,"")</f>
        <v/>
      </c>
      <c r="R154" s="34">
        <f>IFERROR((R118+R128)/R139,"")</f>
        <v/>
      </c>
      <c r="S154" s="34">
        <f>IFERROR((S118+S128)/S139,"")</f>
        <v/>
      </c>
      <c r="T154" s="34">
        <f>IFERROR((T118+T128)/T139,"")</f>
        <v/>
      </c>
      <c r="U154" s="34">
        <f>IFERROR((U118+U128)/U139,"")</f>
        <v/>
      </c>
      <c r="V154" s="34">
        <f>IFERROR((V118+V128)/V139,"")</f>
        <v/>
      </c>
      <c r="W154" s="34">
        <f>IFERROR((W118+W128)/W139,"")</f>
        <v/>
      </c>
      <c r="X154" s="34">
        <f>IFERROR((X118+X128)/X139,"")</f>
        <v/>
      </c>
      <c r="Y154" s="34">
        <f>IFERROR((Y118+Y128)/Y139,"")</f>
        <v/>
      </c>
      <c r="Z154" s="34">
        <f>IFERROR((Z118+Z128)/Z139,"")</f>
        <v/>
      </c>
      <c r="AA154" s="34">
        <f>IFERROR((AA118+AA128)/AA139,"")</f>
        <v/>
      </c>
      <c r="AB154" s="34">
        <f>IFERROR((AB118+AB128)/AB139,"")</f>
        <v/>
      </c>
      <c r="AC154" s="34">
        <f>IFERROR((AC118+AC128)/AC139,"")</f>
        <v/>
      </c>
      <c r="AD154" s="35">
        <f>IFERROR((AD118+AD128)/AD139,"")</f>
        <v/>
      </c>
      <c r="AE154" s="35">
        <f>IFERROR((AE118+AE128)/AE139,"")</f>
        <v/>
      </c>
      <c r="AF154" s="35">
        <f>IFERROR((AF118+AF128)/AF139,"")</f>
        <v/>
      </c>
      <c r="AG154" s="35">
        <f>IFERROR((AG118+AG128)/AG139,"")</f>
        <v/>
      </c>
      <c r="AH154" s="35">
        <f>IFERROR((AH118+AH128)/AH139,"")</f>
        <v/>
      </c>
      <c r="AI154" s="35">
        <f>IFERROR((AI118+AI128)/AI139,"")</f>
        <v/>
      </c>
      <c r="AJ154" s="35">
        <f>IFERROR((AJ118+AJ128)/AJ139,"")</f>
        <v/>
      </c>
      <c r="AK154" s="35">
        <f>IFERROR((AK118+AK128)/AK139,"")</f>
        <v/>
      </c>
      <c r="AL154" s="35">
        <f>IFERROR((AL118+AL128)/AL139,"")</f>
        <v/>
      </c>
      <c r="AN154" s="34">
        <f>IFERROR((AN118+AN128)/AN139,"")</f>
        <v/>
      </c>
      <c r="AO154" s="34">
        <f>IFERROR((AO118+AO128)/AO139,"")</f>
        <v/>
      </c>
      <c r="AP154" s="34">
        <f>IFERROR((AP118+AP128)/AP139,"")</f>
        <v/>
      </c>
      <c r="AQ154" s="34">
        <f>IFERROR((AQ118+AQ128)/AQ139,"")</f>
        <v/>
      </c>
      <c r="AR154" s="34">
        <f>IFERROR((AR118+AR128)/AR139,"")</f>
        <v/>
      </c>
      <c r="AS154" s="35">
        <f>IFERROR((AS118+AS128)/AS139,"")</f>
        <v/>
      </c>
      <c r="AT154" s="35">
        <f>IFERROR((AT118+AT128)/AT139,"")</f>
        <v/>
      </c>
      <c r="AU154" s="35">
        <f>IFERROR((AU118+AU128)/AU139,"")</f>
        <v/>
      </c>
      <c r="AV154" s="35">
        <f>IFERROR((AV118+AV128)/AV139,"")</f>
        <v/>
      </c>
      <c r="AW154" s="35">
        <f>IFERROR((AW118+AW128)/AW139,"")</f>
        <v/>
      </c>
    </row>
    <row r="155">
      <c r="D155" s="8" t="inlineStr">
        <is>
          <t>Notes Receivable, Total ($M, HFI + HFS — QB Capital / CK loan book)</t>
        </is>
      </c>
      <c r="G155" s="18">
        <f>G100+G101</f>
        <v/>
      </c>
      <c r="H155" s="18">
        <f>H100+H101</f>
        <v/>
      </c>
      <c r="I155" s="18">
        <f>I100+I101</f>
        <v/>
      </c>
      <c r="J155" s="18">
        <f>J100+J101</f>
        <v/>
      </c>
      <c r="K155" s="18">
        <f>K100+K101</f>
        <v/>
      </c>
      <c r="L155" s="18">
        <f>L100+L101</f>
        <v/>
      </c>
      <c r="M155" s="18">
        <f>M100+M101</f>
        <v/>
      </c>
      <c r="N155" s="18">
        <f>N100+N101</f>
        <v/>
      </c>
      <c r="O155" s="18">
        <f>O100+O101</f>
        <v/>
      </c>
      <c r="P155" s="18">
        <f>P100+P101</f>
        <v/>
      </c>
      <c r="Q155" s="18">
        <f>Q100+Q101</f>
        <v/>
      </c>
      <c r="R155" s="18">
        <f>R100+R101</f>
        <v/>
      </c>
      <c r="S155" s="18">
        <f>S100+S101</f>
        <v/>
      </c>
      <c r="T155" s="18">
        <f>T100+T101</f>
        <v/>
      </c>
      <c r="U155" s="18">
        <f>U100+U101</f>
        <v/>
      </c>
      <c r="V155" s="18">
        <f>V100+V101</f>
        <v/>
      </c>
      <c r="W155" s="18">
        <f>W100+W101</f>
        <v/>
      </c>
      <c r="X155" s="18">
        <f>X100+X101</f>
        <v/>
      </c>
      <c r="Y155" s="18">
        <f>Y100+Y101</f>
        <v/>
      </c>
      <c r="Z155" s="18">
        <f>Z100+Z101</f>
        <v/>
      </c>
      <c r="AA155" s="18">
        <f>AA100+AA101</f>
        <v/>
      </c>
      <c r="AB155" s="18">
        <f>AB100+AB101</f>
        <v/>
      </c>
      <c r="AC155" s="18">
        <f>AC100+AC101</f>
        <v/>
      </c>
      <c r="AD155" s="24">
        <f>AD100+AD101</f>
        <v/>
      </c>
      <c r="AE155" s="24">
        <f>AE100+AE101</f>
        <v/>
      </c>
      <c r="AF155" s="24">
        <f>AF100+AF101</f>
        <v/>
      </c>
      <c r="AG155" s="24">
        <f>AG100+AG101</f>
        <v/>
      </c>
      <c r="AH155" s="24">
        <f>AH100+AH101</f>
        <v/>
      </c>
      <c r="AI155" s="24">
        <f>AI100+AI101</f>
        <v/>
      </c>
      <c r="AJ155" s="24">
        <f>AJ100+AJ101</f>
        <v/>
      </c>
      <c r="AK155" s="24">
        <f>AK100+AK101</f>
        <v/>
      </c>
      <c r="AL155" s="24">
        <f>AL100+AL101</f>
        <v/>
      </c>
      <c r="AN155" s="18">
        <f>AN100+AN101</f>
        <v/>
      </c>
      <c r="AO155" s="18">
        <f>AO100+AO101</f>
        <v/>
      </c>
      <c r="AP155" s="18">
        <f>AP100+AP101</f>
        <v/>
      </c>
      <c r="AQ155" s="18">
        <f>AQ100+AQ101</f>
        <v/>
      </c>
      <c r="AR155" s="18">
        <f>AR100+AR101</f>
        <v/>
      </c>
      <c r="AS155" s="24">
        <f>AS100+AS101</f>
        <v/>
      </c>
      <c r="AT155" s="24">
        <f>AT100+AT101</f>
        <v/>
      </c>
      <c r="AU155" s="24">
        <f>AU100+AU101</f>
        <v/>
      </c>
      <c r="AV155" s="24">
        <f>AV100+AV101</f>
        <v/>
      </c>
      <c r="AW155" s="24">
        <f>AW100+AW101</f>
        <v/>
      </c>
    </row>
    <row r="156">
      <c r="D156" s="8" t="inlineStr">
        <is>
          <t>Funds Pass-through Check (Recv − Payable; ~$0 structural)</t>
        </is>
      </c>
      <c r="G156" s="18">
        <f>G104-G124</f>
        <v/>
      </c>
      <c r="H156" s="18">
        <f>H104-H124</f>
        <v/>
      </c>
      <c r="I156" s="18">
        <f>I104-I124</f>
        <v/>
      </c>
      <c r="J156" s="18">
        <f>J104-J124</f>
        <v/>
      </c>
      <c r="K156" s="18">
        <f>K104-K124</f>
        <v/>
      </c>
      <c r="L156" s="18">
        <f>L104-L124</f>
        <v/>
      </c>
      <c r="M156" s="18">
        <f>M104-M124</f>
        <v/>
      </c>
      <c r="N156" s="18">
        <f>N104-N124</f>
        <v/>
      </c>
      <c r="O156" s="18">
        <f>O104-O124</f>
        <v/>
      </c>
      <c r="P156" s="18">
        <f>P104-P124</f>
        <v/>
      </c>
      <c r="Q156" s="18">
        <f>Q104-Q124</f>
        <v/>
      </c>
      <c r="R156" s="18">
        <f>R104-R124</f>
        <v/>
      </c>
      <c r="S156" s="18">
        <f>S104-S124</f>
        <v/>
      </c>
      <c r="T156" s="18">
        <f>T104-T124</f>
        <v/>
      </c>
      <c r="U156" s="18">
        <f>U104-U124</f>
        <v/>
      </c>
      <c r="V156" s="18">
        <f>V104-V124</f>
        <v/>
      </c>
      <c r="W156" s="18">
        <f>W104-W124</f>
        <v/>
      </c>
      <c r="X156" s="18">
        <f>X104-X124</f>
        <v/>
      </c>
      <c r="Y156" s="18">
        <f>Y104-Y124</f>
        <v/>
      </c>
      <c r="Z156" s="18">
        <f>Z104-Z124</f>
        <v/>
      </c>
      <c r="AA156" s="18">
        <f>AA104-AA124</f>
        <v/>
      </c>
      <c r="AB156" s="18">
        <f>AB104-AB124</f>
        <v/>
      </c>
      <c r="AC156" s="18">
        <f>AC104-AC124</f>
        <v/>
      </c>
      <c r="AD156" s="24">
        <f>AD104-AD124</f>
        <v/>
      </c>
      <c r="AE156" s="24">
        <f>AE104-AE124</f>
        <v/>
      </c>
      <c r="AF156" s="24">
        <f>AF104-AF124</f>
        <v/>
      </c>
      <c r="AG156" s="24">
        <f>AG104-AG124</f>
        <v/>
      </c>
      <c r="AH156" s="24">
        <f>AH104-AH124</f>
        <v/>
      </c>
      <c r="AI156" s="24">
        <f>AI104-AI124</f>
        <v/>
      </c>
      <c r="AJ156" s="24">
        <f>AJ104-AJ124</f>
        <v/>
      </c>
      <c r="AK156" s="24">
        <f>AK104-AK124</f>
        <v/>
      </c>
      <c r="AL156" s="24">
        <f>AL104-AL124</f>
        <v/>
      </c>
      <c r="AN156" s="18">
        <f>AN104-AN124</f>
        <v/>
      </c>
      <c r="AO156" s="18">
        <f>AO104-AO124</f>
        <v/>
      </c>
      <c r="AP156" s="18">
        <f>AP104-AP124</f>
        <v/>
      </c>
      <c r="AQ156" s="18">
        <f>AQ104-AQ124</f>
        <v/>
      </c>
      <c r="AR156" s="18">
        <f>AR104-AR124</f>
        <v/>
      </c>
      <c r="AS156" s="24">
        <f>AS104-AS124</f>
        <v/>
      </c>
      <c r="AT156" s="24">
        <f>AT104-AT124</f>
        <v/>
      </c>
      <c r="AU156" s="24">
        <f>AU104-AU124</f>
        <v/>
      </c>
      <c r="AV156" s="24">
        <f>AV104-AV124</f>
        <v/>
      </c>
      <c r="AW156" s="24">
        <f>AW104-AW124</f>
        <v/>
      </c>
    </row>
    <row r="157">
      <c r="D157" s="8" t="inlineStr">
        <is>
          <t>Return on Equity (period NI / Total Equity)</t>
        </is>
      </c>
      <c r="G157" s="14">
        <f>IFERROR(G38/G139,"")</f>
        <v/>
      </c>
      <c r="H157" s="14">
        <f>IFERROR(H38/H139,"")</f>
        <v/>
      </c>
      <c r="I157" s="14">
        <f>IFERROR(I38/I139,"")</f>
        <v/>
      </c>
      <c r="J157" s="14">
        <f>IFERROR(J38/J139,"")</f>
        <v/>
      </c>
      <c r="K157" s="14">
        <f>IFERROR(K38/K139,"")</f>
        <v/>
      </c>
      <c r="L157" s="14">
        <f>IFERROR(L38/L139,"")</f>
        <v/>
      </c>
      <c r="M157" s="14">
        <f>IFERROR(M38/M139,"")</f>
        <v/>
      </c>
      <c r="N157" s="14">
        <f>IFERROR(N38/N139,"")</f>
        <v/>
      </c>
      <c r="O157" s="14">
        <f>IFERROR(O38/O139,"")</f>
        <v/>
      </c>
      <c r="P157" s="14">
        <f>IFERROR(P38/P139,"")</f>
        <v/>
      </c>
      <c r="Q157" s="14">
        <f>IFERROR(Q38/Q139,"")</f>
        <v/>
      </c>
      <c r="R157" s="14">
        <f>IFERROR(R38/R139,"")</f>
        <v/>
      </c>
      <c r="S157" s="14">
        <f>IFERROR(S38/S139,"")</f>
        <v/>
      </c>
      <c r="T157" s="14">
        <f>IFERROR(T38/T139,"")</f>
        <v/>
      </c>
      <c r="U157" s="14">
        <f>IFERROR(U38/U139,"")</f>
        <v/>
      </c>
      <c r="V157" s="14">
        <f>IFERROR(V38/V139,"")</f>
        <v/>
      </c>
      <c r="W157" s="14">
        <f>IFERROR(W38/W139,"")</f>
        <v/>
      </c>
      <c r="X157" s="14">
        <f>IFERROR(X38/X139,"")</f>
        <v/>
      </c>
      <c r="Y157" s="14">
        <f>IFERROR(Y38/Y139,"")</f>
        <v/>
      </c>
      <c r="Z157" s="14">
        <f>IFERROR(Z38/Z139,"")</f>
        <v/>
      </c>
      <c r="AA157" s="14">
        <f>IFERROR(AA38/AA139,"")</f>
        <v/>
      </c>
      <c r="AB157" s="14">
        <f>IFERROR(AB38/AB139,"")</f>
        <v/>
      </c>
      <c r="AC157" s="14">
        <f>IFERROR(AC38/AC139,"")</f>
        <v/>
      </c>
      <c r="AD157" s="30">
        <f>IFERROR(AD38/AD139,"")</f>
        <v/>
      </c>
      <c r="AE157" s="30">
        <f>IFERROR(AE38/AE139,"")</f>
        <v/>
      </c>
      <c r="AF157" s="30">
        <f>IFERROR(AF38/AF139,"")</f>
        <v/>
      </c>
      <c r="AG157" s="30">
        <f>IFERROR(AG38/AG139,"")</f>
        <v/>
      </c>
      <c r="AH157" s="30">
        <f>IFERROR(AH38/AH139,"")</f>
        <v/>
      </c>
      <c r="AI157" s="30">
        <f>IFERROR(AI38/AI139,"")</f>
        <v/>
      </c>
      <c r="AJ157" s="30">
        <f>IFERROR(AJ38/AJ139,"")</f>
        <v/>
      </c>
      <c r="AK157" s="30">
        <f>IFERROR(AK38/AK139,"")</f>
        <v/>
      </c>
      <c r="AL157" s="30">
        <f>IFERROR(AL38/AL139,"")</f>
        <v/>
      </c>
      <c r="AN157" s="14">
        <f>IFERROR(AN38/AN139,"")</f>
        <v/>
      </c>
      <c r="AO157" s="14">
        <f>IFERROR(AO38/AO139,"")</f>
        <v/>
      </c>
      <c r="AP157" s="14">
        <f>IFERROR(AP38/AP139,"")</f>
        <v/>
      </c>
      <c r="AQ157" s="14">
        <f>IFERROR(AQ38/AQ139,"")</f>
        <v/>
      </c>
      <c r="AR157" s="14">
        <f>IFERROR(AR38/AR139,"")</f>
        <v/>
      </c>
      <c r="AS157" s="30">
        <f>IFERROR(AS38/AS139,"")</f>
        <v/>
      </c>
      <c r="AT157" s="30">
        <f>IFERROR(AT38/AT139,"")</f>
        <v/>
      </c>
      <c r="AU157" s="30">
        <f>IFERROR(AU38/AU139,"")</f>
        <v/>
      </c>
      <c r="AV157" s="30">
        <f>IFERROR(AV38/AV139,"")</f>
        <v/>
      </c>
      <c r="AW157" s="30">
        <f>IFERROR(AW38/AW139,"")</f>
        <v/>
      </c>
    </row>
    <row r="158">
      <c r="D158" s="8" t="inlineStr">
        <is>
          <t>Return on Assets (period NI / Total Assets)</t>
        </is>
      </c>
      <c r="G158" s="14">
        <f>IFERROR(G38/G115,"")</f>
        <v/>
      </c>
      <c r="H158" s="14">
        <f>IFERROR(H38/H115,"")</f>
        <v/>
      </c>
      <c r="I158" s="14">
        <f>IFERROR(I38/I115,"")</f>
        <v/>
      </c>
      <c r="J158" s="14">
        <f>IFERROR(J38/J115,"")</f>
        <v/>
      </c>
      <c r="K158" s="14">
        <f>IFERROR(K38/K115,"")</f>
        <v/>
      </c>
      <c r="L158" s="14">
        <f>IFERROR(L38/L115,"")</f>
        <v/>
      </c>
      <c r="M158" s="14">
        <f>IFERROR(M38/M115,"")</f>
        <v/>
      </c>
      <c r="N158" s="14">
        <f>IFERROR(N38/N115,"")</f>
        <v/>
      </c>
      <c r="O158" s="14">
        <f>IFERROR(O38/O115,"")</f>
        <v/>
      </c>
      <c r="P158" s="14">
        <f>IFERROR(P38/P115,"")</f>
        <v/>
      </c>
      <c r="Q158" s="14">
        <f>IFERROR(Q38/Q115,"")</f>
        <v/>
      </c>
      <c r="R158" s="14">
        <f>IFERROR(R38/R115,"")</f>
        <v/>
      </c>
      <c r="S158" s="14">
        <f>IFERROR(S38/S115,"")</f>
        <v/>
      </c>
      <c r="T158" s="14">
        <f>IFERROR(T38/T115,"")</f>
        <v/>
      </c>
      <c r="U158" s="14">
        <f>IFERROR(U38/U115,"")</f>
        <v/>
      </c>
      <c r="V158" s="14">
        <f>IFERROR(V38/V115,"")</f>
        <v/>
      </c>
      <c r="W158" s="14">
        <f>IFERROR(W38/W115,"")</f>
        <v/>
      </c>
      <c r="X158" s="14">
        <f>IFERROR(X38/X115,"")</f>
        <v/>
      </c>
      <c r="Y158" s="14">
        <f>IFERROR(Y38/Y115,"")</f>
        <v/>
      </c>
      <c r="Z158" s="14">
        <f>IFERROR(Z38/Z115,"")</f>
        <v/>
      </c>
      <c r="AA158" s="14">
        <f>IFERROR(AA38/AA115,"")</f>
        <v/>
      </c>
      <c r="AB158" s="14">
        <f>IFERROR(AB38/AB115,"")</f>
        <v/>
      </c>
      <c r="AC158" s="14">
        <f>IFERROR(AC38/AC115,"")</f>
        <v/>
      </c>
      <c r="AD158" s="30">
        <f>IFERROR(AD38/AD115,"")</f>
        <v/>
      </c>
      <c r="AE158" s="30">
        <f>IFERROR(AE38/AE115,"")</f>
        <v/>
      </c>
      <c r="AF158" s="30">
        <f>IFERROR(AF38/AF115,"")</f>
        <v/>
      </c>
      <c r="AG158" s="30">
        <f>IFERROR(AG38/AG115,"")</f>
        <v/>
      </c>
      <c r="AH158" s="30">
        <f>IFERROR(AH38/AH115,"")</f>
        <v/>
      </c>
      <c r="AI158" s="30">
        <f>IFERROR(AI38/AI115,"")</f>
        <v/>
      </c>
      <c r="AJ158" s="30">
        <f>IFERROR(AJ38/AJ115,"")</f>
        <v/>
      </c>
      <c r="AK158" s="30">
        <f>IFERROR(AK38/AK115,"")</f>
        <v/>
      </c>
      <c r="AL158" s="30">
        <f>IFERROR(AL38/AL115,"")</f>
        <v/>
      </c>
      <c r="AN158" s="14">
        <f>IFERROR(AN38/AN115,"")</f>
        <v/>
      </c>
      <c r="AO158" s="14">
        <f>IFERROR(AO38/AO115,"")</f>
        <v/>
      </c>
      <c r="AP158" s="14">
        <f>IFERROR(AP38/AP115,"")</f>
        <v/>
      </c>
      <c r="AQ158" s="14">
        <f>IFERROR(AQ38/AQ115,"")</f>
        <v/>
      </c>
      <c r="AR158" s="14">
        <f>IFERROR(AR38/AR115,"")</f>
        <v/>
      </c>
      <c r="AS158" s="30">
        <f>IFERROR(AS38/AS115,"")</f>
        <v/>
      </c>
      <c r="AT158" s="30">
        <f>IFERROR(AT38/AT115,"")</f>
        <v/>
      </c>
      <c r="AU158" s="30">
        <f>IFERROR(AU38/AU115,"")</f>
        <v/>
      </c>
      <c r="AV158" s="30">
        <f>IFERROR(AV38/AV115,"")</f>
        <v/>
      </c>
      <c r="AW158" s="30">
        <f>IFERROR(AW38/AW115,"")</f>
        <v/>
      </c>
    </row>
    <row r="159"/>
    <row r="160"/>
    <row r="161"/>
    <row r="162">
      <c r="B162" s="15" t="inlineStr">
        <is>
          <t>BS Forecast Driver Ratios</t>
        </is>
      </c>
      <c r="C162" s="15" t="n"/>
      <c r="D162" s="15" t="n"/>
      <c r="E162" s="15" t="n"/>
      <c r="F162" s="15" t="n"/>
      <c r="G162" s="15" t="n"/>
      <c r="H162" s="15" t="n"/>
      <c r="I162" s="15" t="n"/>
      <c r="J162" s="15" t="n"/>
      <c r="K162" s="15" t="n"/>
      <c r="L162" s="15" t="n"/>
      <c r="M162" s="15" t="n"/>
      <c r="N162" s="15" t="n"/>
      <c r="O162" s="15" t="n"/>
      <c r="P162" s="15" t="n"/>
      <c r="Q162" s="15" t="n"/>
      <c r="R162" s="15" t="n"/>
      <c r="S162" s="15" t="n"/>
      <c r="T162" s="15" t="n"/>
      <c r="U162" s="15" t="n"/>
      <c r="V162" s="15" t="n"/>
      <c r="W162" s="15" t="n"/>
      <c r="X162" s="15" t="n"/>
      <c r="Y162" s="15" t="n"/>
      <c r="Z162" s="15" t="n"/>
      <c r="AA162" s="15" t="n"/>
      <c r="AB162" s="15" t="n"/>
      <c r="AC162" s="15" t="n"/>
      <c r="AD162" s="15" t="n"/>
      <c r="AE162" s="15" t="n"/>
      <c r="AF162" s="15" t="n"/>
      <c r="AG162" s="15" t="n"/>
      <c r="AH162" s="15" t="n"/>
      <c r="AI162" s="15" t="n"/>
      <c r="AJ162" s="15" t="n"/>
      <c r="AK162" s="15" t="n"/>
      <c r="AL162" s="15" t="n"/>
      <c r="AN162" s="15" t="n"/>
      <c r="AO162" s="15" t="n"/>
      <c r="AP162" s="15" t="n"/>
      <c r="AQ162" s="15" t="n"/>
      <c r="AR162" s="15" t="n"/>
      <c r="AS162" s="15" t="n"/>
      <c r="AT162" s="15" t="n"/>
      <c r="AU162" s="15" t="n"/>
      <c r="AV162" s="15" t="n"/>
      <c r="AW162" s="15" t="n"/>
    </row>
    <row r="163"/>
    <row r="164">
      <c r="C164" s="8" t="inlineStr">
        <is>
          <t>Accounts Receivable % of Q Revenue (seasonal — Q2 tax-season peak)</t>
        </is>
      </c>
      <c r="G164" s="30">
        <f>IFERROR(G99/G12,"")</f>
        <v/>
      </c>
      <c r="H164" s="30">
        <f>IFERROR(H99/H12,"")</f>
        <v/>
      </c>
      <c r="I164" s="30">
        <f>IFERROR(I99/I12,"")</f>
        <v/>
      </c>
      <c r="J164" s="30">
        <f>IFERROR(J99/J12,"")</f>
        <v/>
      </c>
      <c r="K164" s="30">
        <f>IFERROR(K99/K12,"")</f>
        <v/>
      </c>
      <c r="L164" s="30">
        <f>IFERROR(L99/L12,"")</f>
        <v/>
      </c>
      <c r="M164" s="30">
        <f>IFERROR(M99/M12,"")</f>
        <v/>
      </c>
      <c r="N164" s="30">
        <f>IFERROR(N99/N12,"")</f>
        <v/>
      </c>
      <c r="O164" s="30">
        <f>IFERROR(O99/O12,"")</f>
        <v/>
      </c>
      <c r="P164" s="30">
        <f>IFERROR(P99/P12,"")</f>
        <v/>
      </c>
      <c r="Q164" s="30">
        <f>IFERROR(Q99/Q12,"")</f>
        <v/>
      </c>
      <c r="R164" s="30">
        <f>IFERROR(R99/R12,"")</f>
        <v/>
      </c>
      <c r="S164" s="30">
        <f>IFERROR(S99/S12,"")</f>
        <v/>
      </c>
      <c r="T164" s="30">
        <f>IFERROR(T99/T12,"")</f>
        <v/>
      </c>
      <c r="U164" s="30">
        <f>IFERROR(U99/U12,"")</f>
        <v/>
      </c>
      <c r="V164" s="30">
        <f>IFERROR(V99/V12,"")</f>
        <v/>
      </c>
      <c r="W164" s="30">
        <f>IFERROR(W99/W12,"")</f>
        <v/>
      </c>
      <c r="X164" s="30">
        <f>IFERROR(X99/X12,"")</f>
        <v/>
      </c>
      <c r="Y164" s="30">
        <f>IFERROR(Y99/Y12,"")</f>
        <v/>
      </c>
      <c r="Z164" s="30">
        <f>IFERROR(Z99/Z12,"")</f>
        <v/>
      </c>
      <c r="AA164" s="30">
        <f>IFERROR(AA99/AA12,"")</f>
        <v/>
      </c>
      <c r="AB164" s="30">
        <f>IFERROR(AB99/AB12,"")</f>
        <v/>
      </c>
      <c r="AC164" s="30">
        <f>IFERROR(AC99/AC12,"")</f>
        <v/>
      </c>
      <c r="AD164" s="31" t="n">
        <v>0.14</v>
      </c>
      <c r="AE164" s="31" t="n">
        <v>0.15</v>
      </c>
      <c r="AF164" s="31" t="n">
        <v>0.25</v>
      </c>
      <c r="AG164" s="31" t="n">
        <v>0.097</v>
      </c>
      <c r="AH164" s="31" t="n">
        <v>0.14</v>
      </c>
      <c r="AI164" s="31" t="n">
        <v>0.15</v>
      </c>
      <c r="AJ164" s="31" t="n">
        <v>0.25</v>
      </c>
      <c r="AK164" s="31" t="n">
        <v>0.097</v>
      </c>
      <c r="AL164" s="31" t="n">
        <v>0.14</v>
      </c>
      <c r="AN164" s="30">
        <f>IFERROR(AN99/(AN12/4),"")</f>
        <v/>
      </c>
      <c r="AO164" s="30">
        <f>IFERROR(AO99/(AO12/4),"")</f>
        <v/>
      </c>
      <c r="AP164" s="30">
        <f>IFERROR(AP99/(AP12/4),"")</f>
        <v/>
      </c>
      <c r="AQ164" s="30">
        <f>IFERROR(AQ99/(AQ12/4),"")</f>
        <v/>
      </c>
      <c r="AR164" s="30">
        <f>IFERROR(AR99/(AR12/4),"")</f>
        <v/>
      </c>
      <c r="AS164" s="30">
        <f>IFERROR(AS99/(AS12/4),"")</f>
        <v/>
      </c>
      <c r="AT164" s="30">
        <f>IFERROR(AT99/(AT12/4),"")</f>
        <v/>
      </c>
      <c r="AU164" s="30">
        <f>IFERROR(AU99/(AU12/4),"")</f>
        <v/>
      </c>
      <c r="AV164" s="31" t="n">
        <v>0.113</v>
      </c>
      <c r="AW164" s="31" t="n">
        <v>0.113</v>
      </c>
    </row>
    <row r="165">
      <c r="C165" s="8" t="inlineStr">
        <is>
          <t>Prepaid + Other CA % of Q Revenue</t>
        </is>
      </c>
      <c r="G165" s="30">
        <f>IFERROR(G103/G12,"")</f>
        <v/>
      </c>
      <c r="H165" s="30">
        <f>IFERROR(H103/H12,"")</f>
        <v/>
      </c>
      <c r="I165" s="30">
        <f>IFERROR(I103/I12,"")</f>
        <v/>
      </c>
      <c r="J165" s="30">
        <f>IFERROR(J103/J12,"")</f>
        <v/>
      </c>
      <c r="K165" s="30">
        <f>IFERROR(K103/K12,"")</f>
        <v/>
      </c>
      <c r="L165" s="30">
        <f>IFERROR(L103/L12,"")</f>
        <v/>
      </c>
      <c r="M165" s="30">
        <f>IFERROR(M103/M12,"")</f>
        <v/>
      </c>
      <c r="N165" s="30">
        <f>IFERROR(N103/N12,"")</f>
        <v/>
      </c>
      <c r="O165" s="30">
        <f>IFERROR(O103/O12,"")</f>
        <v/>
      </c>
      <c r="P165" s="30">
        <f>IFERROR(P103/P12,"")</f>
        <v/>
      </c>
      <c r="Q165" s="30">
        <f>IFERROR(Q103/Q12,"")</f>
        <v/>
      </c>
      <c r="R165" s="30">
        <f>IFERROR(R103/R12,"")</f>
        <v/>
      </c>
      <c r="S165" s="30">
        <f>IFERROR(S103/S12,"")</f>
        <v/>
      </c>
      <c r="T165" s="30">
        <f>IFERROR(T103/T12,"")</f>
        <v/>
      </c>
      <c r="U165" s="30">
        <f>IFERROR(U103/U12,"")</f>
        <v/>
      </c>
      <c r="V165" s="30">
        <f>IFERROR(V103/V12,"")</f>
        <v/>
      </c>
      <c r="W165" s="30">
        <f>IFERROR(W103/W12,"")</f>
        <v/>
      </c>
      <c r="X165" s="30">
        <f>IFERROR(X103/X12,"")</f>
        <v/>
      </c>
      <c r="Y165" s="30">
        <f>IFERROR(Y103/Y12,"")</f>
        <v/>
      </c>
      <c r="Z165" s="30">
        <f>IFERROR(Z103/Z12,"")</f>
        <v/>
      </c>
      <c r="AA165" s="30">
        <f>IFERROR(AA103/AA12,"")</f>
        <v/>
      </c>
      <c r="AB165" s="30">
        <f>IFERROR(AB103/AB12,"")</f>
        <v/>
      </c>
      <c r="AC165" s="30">
        <f>IFERROR(AC103/AC12,"")</f>
        <v/>
      </c>
      <c r="AD165" s="31" t="n">
        <v>0.13</v>
      </c>
      <c r="AE165" s="31" t="n">
        <v>0.16</v>
      </c>
      <c r="AF165" s="31" t="n">
        <v>0.265</v>
      </c>
      <c r="AG165" s="31" t="n">
        <v>0.08</v>
      </c>
      <c r="AH165" s="31" t="n">
        <v>0.13</v>
      </c>
      <c r="AI165" s="31" t="n">
        <v>0.16</v>
      </c>
      <c r="AJ165" s="31" t="n">
        <v>0.265</v>
      </c>
      <c r="AK165" s="31" t="n">
        <v>0.08</v>
      </c>
      <c r="AL165" s="31" t="n">
        <v>0.13</v>
      </c>
      <c r="AN165" s="30">
        <f>IFERROR(AN103/(AN12/4),"")</f>
        <v/>
      </c>
      <c r="AO165" s="30">
        <f>IFERROR(AO103/(AO12/4),"")</f>
        <v/>
      </c>
      <c r="AP165" s="30">
        <f>IFERROR(AP103/(AP12/4),"")</f>
        <v/>
      </c>
      <c r="AQ165" s="30">
        <f>IFERROR(AQ103/(AQ12/4),"")</f>
        <v/>
      </c>
      <c r="AR165" s="30">
        <f>IFERROR(AR103/(AR12/4),"")</f>
        <v/>
      </c>
      <c r="AS165" s="30">
        <f>IFERROR(AS103/(AS12/4),"")</f>
        <v/>
      </c>
      <c r="AT165" s="30">
        <f>IFERROR(AT103/(AT12/4),"")</f>
        <v/>
      </c>
      <c r="AU165" s="30">
        <f>IFERROR(AU103/(AU12/4),"")</f>
        <v/>
      </c>
      <c r="AV165" s="31" t="n">
        <v>0.105</v>
      </c>
      <c r="AW165" s="31" t="n">
        <v>0.105</v>
      </c>
    </row>
    <row r="166">
      <c r="C166" s="8" t="inlineStr">
        <is>
          <t>Accounts Payable % of Q Revenue</t>
        </is>
      </c>
      <c r="G166" s="30">
        <f>IFERROR(G119/G12,"")</f>
        <v/>
      </c>
      <c r="H166" s="30">
        <f>IFERROR(H119/H12,"")</f>
        <v/>
      </c>
      <c r="I166" s="30">
        <f>IFERROR(I119/I12,"")</f>
        <v/>
      </c>
      <c r="J166" s="30">
        <f>IFERROR(J119/J12,"")</f>
        <v/>
      </c>
      <c r="K166" s="30">
        <f>IFERROR(K119/K12,"")</f>
        <v/>
      </c>
      <c r="L166" s="30">
        <f>IFERROR(L119/L12,"")</f>
        <v/>
      </c>
      <c r="M166" s="30">
        <f>IFERROR(M119/M12,"")</f>
        <v/>
      </c>
      <c r="N166" s="30">
        <f>IFERROR(N119/N12,"")</f>
        <v/>
      </c>
      <c r="O166" s="30">
        <f>IFERROR(O119/O12,"")</f>
        <v/>
      </c>
      <c r="P166" s="30">
        <f>IFERROR(P119/P12,"")</f>
        <v/>
      </c>
      <c r="Q166" s="30">
        <f>IFERROR(Q119/Q12,"")</f>
        <v/>
      </c>
      <c r="R166" s="30">
        <f>IFERROR(R119/R12,"")</f>
        <v/>
      </c>
      <c r="S166" s="30">
        <f>IFERROR(S119/S12,"")</f>
        <v/>
      </c>
      <c r="T166" s="30">
        <f>IFERROR(T119/T12,"")</f>
        <v/>
      </c>
      <c r="U166" s="30">
        <f>IFERROR(U119/U12,"")</f>
        <v/>
      </c>
      <c r="V166" s="30">
        <f>IFERROR(V119/V12,"")</f>
        <v/>
      </c>
      <c r="W166" s="30">
        <f>IFERROR(W119/W12,"")</f>
        <v/>
      </c>
      <c r="X166" s="30">
        <f>IFERROR(X119/X12,"")</f>
        <v/>
      </c>
      <c r="Y166" s="30">
        <f>IFERROR(Y119/Y12,"")</f>
        <v/>
      </c>
      <c r="Z166" s="30">
        <f>IFERROR(Z119/Z12,"")</f>
        <v/>
      </c>
      <c r="AA166" s="30">
        <f>IFERROR(AA119/AA12,"")</f>
        <v/>
      </c>
      <c r="AB166" s="30">
        <f>IFERROR(AB119/AB12,"")</f>
        <v/>
      </c>
      <c r="AC166" s="30">
        <f>IFERROR(AC119/AC12,"")</f>
        <v/>
      </c>
      <c r="AD166" s="31" t="n">
        <v>0.205</v>
      </c>
      <c r="AE166" s="31" t="n">
        <v>0.172</v>
      </c>
      <c r="AF166" s="31" t="n">
        <v>0.205</v>
      </c>
      <c r="AG166" s="31" t="n">
        <v>0.128</v>
      </c>
      <c r="AH166" s="31" t="n">
        <v>0.205</v>
      </c>
      <c r="AI166" s="31" t="n">
        <v>0.172</v>
      </c>
      <c r="AJ166" s="31" t="n">
        <v>0.205</v>
      </c>
      <c r="AK166" s="31" t="n">
        <v>0.128</v>
      </c>
      <c r="AL166" s="31" t="n">
        <v>0.205</v>
      </c>
      <c r="AN166" s="30">
        <f>IFERROR(AN119/(AN12/4),"")</f>
        <v/>
      </c>
      <c r="AO166" s="30">
        <f>IFERROR(AO119/(AO12/4),"")</f>
        <v/>
      </c>
      <c r="AP166" s="30">
        <f>IFERROR(AP119/(AP12/4),"")</f>
        <v/>
      </c>
      <c r="AQ166" s="30">
        <f>IFERROR(AQ119/(AQ12/4),"")</f>
        <v/>
      </c>
      <c r="AR166" s="30">
        <f>IFERROR(AR119/(AR12/4),"")</f>
        <v/>
      </c>
      <c r="AS166" s="30">
        <f>IFERROR(AS119/(AS12/4),"")</f>
        <v/>
      </c>
      <c r="AT166" s="30">
        <f>IFERROR(AT119/(AT12/4),"")</f>
        <v/>
      </c>
      <c r="AU166" s="30">
        <f>IFERROR(AU119/(AU12/4),"")</f>
        <v/>
      </c>
      <c r="AV166" s="31" t="n">
        <v>0.168</v>
      </c>
      <c r="AW166" s="31" t="n">
        <v>0.168</v>
      </c>
    </row>
    <row r="167">
      <c r="C167" s="8" t="inlineStr">
        <is>
          <t>Accrued Compensation % of Q Revenue (builds to July vest/bonus)</t>
        </is>
      </c>
      <c r="G167" s="30">
        <f>IFERROR(G120/G12,"")</f>
        <v/>
      </c>
      <c r="H167" s="30">
        <f>IFERROR(H120/H12,"")</f>
        <v/>
      </c>
      <c r="I167" s="30">
        <f>IFERROR(I120/I12,"")</f>
        <v/>
      </c>
      <c r="J167" s="30">
        <f>IFERROR(J120/J12,"")</f>
        <v/>
      </c>
      <c r="K167" s="30">
        <f>IFERROR(K120/K12,"")</f>
        <v/>
      </c>
      <c r="L167" s="30">
        <f>IFERROR(L120/L12,"")</f>
        <v/>
      </c>
      <c r="M167" s="30">
        <f>IFERROR(M120/M12,"")</f>
        <v/>
      </c>
      <c r="N167" s="30">
        <f>IFERROR(N120/N12,"")</f>
        <v/>
      </c>
      <c r="O167" s="30">
        <f>IFERROR(O120/O12,"")</f>
        <v/>
      </c>
      <c r="P167" s="30">
        <f>IFERROR(P120/P12,"")</f>
        <v/>
      </c>
      <c r="Q167" s="30">
        <f>IFERROR(Q120/Q12,"")</f>
        <v/>
      </c>
      <c r="R167" s="30">
        <f>IFERROR(R120/R12,"")</f>
        <v/>
      </c>
      <c r="S167" s="30">
        <f>IFERROR(S120/S12,"")</f>
        <v/>
      </c>
      <c r="T167" s="30">
        <f>IFERROR(T120/T12,"")</f>
        <v/>
      </c>
      <c r="U167" s="30">
        <f>IFERROR(U120/U12,"")</f>
        <v/>
      </c>
      <c r="V167" s="30">
        <f>IFERROR(V120/V12,"")</f>
        <v/>
      </c>
      <c r="W167" s="30">
        <f>IFERROR(W120/W12,"")</f>
        <v/>
      </c>
      <c r="X167" s="30">
        <f>IFERROR(X120/X12,"")</f>
        <v/>
      </c>
      <c r="Y167" s="30">
        <f>IFERROR(Y120/Y12,"")</f>
        <v/>
      </c>
      <c r="Z167" s="30">
        <f>IFERROR(Z120/Z12,"")</f>
        <v/>
      </c>
      <c r="AA167" s="30">
        <f>IFERROR(AA120/AA12,"")</f>
        <v/>
      </c>
      <c r="AB167" s="30">
        <f>IFERROR(AB120/AB12,"")</f>
        <v/>
      </c>
      <c r="AC167" s="30">
        <f>IFERROR(AC120/AC12,"")</f>
        <v/>
      </c>
      <c r="AD167" s="31" t="n">
        <v>0.22</v>
      </c>
      <c r="AE167" s="31" t="n">
        <v>0.123</v>
      </c>
      <c r="AF167" s="31" t="n">
        <v>0.15</v>
      </c>
      <c r="AG167" s="31" t="n">
        <v>0.09</v>
      </c>
      <c r="AH167" s="31" t="n">
        <v>0.22</v>
      </c>
      <c r="AI167" s="31" t="n">
        <v>0.123</v>
      </c>
      <c r="AJ167" s="31" t="n">
        <v>0.15</v>
      </c>
      <c r="AK167" s="31" t="n">
        <v>0.09</v>
      </c>
      <c r="AL167" s="31" t="n">
        <v>0.22</v>
      </c>
      <c r="AN167" s="30">
        <f>IFERROR(AN120/(AN12/4),"")</f>
        <v/>
      </c>
      <c r="AO167" s="30">
        <f>IFERROR(AO120/(AO12/4),"")</f>
        <v/>
      </c>
      <c r="AP167" s="30">
        <f>IFERROR(AP120/(AP12/4),"")</f>
        <v/>
      </c>
      <c r="AQ167" s="30">
        <f>IFERROR(AQ120/(AQ12/4),"")</f>
        <v/>
      </c>
      <c r="AR167" s="30">
        <f>IFERROR(AR120/(AR12/4),"")</f>
        <v/>
      </c>
      <c r="AS167" s="30">
        <f>IFERROR(AS120/(AS12/4),"")</f>
        <v/>
      </c>
      <c r="AT167" s="30">
        <f>IFERROR(AT120/(AT12/4),"")</f>
        <v/>
      </c>
      <c r="AU167" s="30">
        <f>IFERROR(AU120/(AU12/4),"")</f>
        <v/>
      </c>
      <c r="AV167" s="31" t="n">
        <v>0.182</v>
      </c>
      <c r="AW167" s="31" t="n">
        <v>0.182</v>
      </c>
    </row>
    <row r="168">
      <c r="C168" s="8" t="inlineStr">
        <is>
          <t>Deferred Revenue % of Q Revenue</t>
        </is>
      </c>
      <c r="G168" s="30">
        <f>IFERROR(G121/G12,"")</f>
        <v/>
      </c>
      <c r="H168" s="30">
        <f>IFERROR(H121/H12,"")</f>
        <v/>
      </c>
      <c r="I168" s="30">
        <f>IFERROR(I121/I12,"")</f>
        <v/>
      </c>
      <c r="J168" s="30">
        <f>IFERROR(J121/J12,"")</f>
        <v/>
      </c>
      <c r="K168" s="30">
        <f>IFERROR(K121/K12,"")</f>
        <v/>
      </c>
      <c r="L168" s="30">
        <f>IFERROR(L121/L12,"")</f>
        <v/>
      </c>
      <c r="M168" s="30">
        <f>IFERROR(M121/M12,"")</f>
        <v/>
      </c>
      <c r="N168" s="30">
        <f>IFERROR(N121/N12,"")</f>
        <v/>
      </c>
      <c r="O168" s="30">
        <f>IFERROR(O121/O12,"")</f>
        <v/>
      </c>
      <c r="P168" s="30">
        <f>IFERROR(P121/P12,"")</f>
        <v/>
      </c>
      <c r="Q168" s="30">
        <f>IFERROR(Q121/Q12,"")</f>
        <v/>
      </c>
      <c r="R168" s="30">
        <f>IFERROR(R121/R12,"")</f>
        <v/>
      </c>
      <c r="S168" s="30">
        <f>IFERROR(S121/S12,"")</f>
        <v/>
      </c>
      <c r="T168" s="30">
        <f>IFERROR(T121/T12,"")</f>
        <v/>
      </c>
      <c r="U168" s="30">
        <f>IFERROR(U121/U12,"")</f>
        <v/>
      </c>
      <c r="V168" s="30">
        <f>IFERROR(V121/V12,"")</f>
        <v/>
      </c>
      <c r="W168" s="30">
        <f>IFERROR(W121/W12,"")</f>
        <v/>
      </c>
      <c r="X168" s="30">
        <f>IFERROR(X121/X12,"")</f>
        <v/>
      </c>
      <c r="Y168" s="30">
        <f>IFERROR(Y121/Y12,"")</f>
        <v/>
      </c>
      <c r="Z168" s="30">
        <f>IFERROR(Z121/Z12,"")</f>
        <v/>
      </c>
      <c r="AA168" s="30">
        <f>IFERROR(AA121/AA12,"")</f>
        <v/>
      </c>
      <c r="AB168" s="30">
        <f>IFERROR(AB121/AB12,"")</f>
        <v/>
      </c>
      <c r="AC168" s="30">
        <f>IFERROR(AC121/AC12,"")</f>
        <v/>
      </c>
      <c r="AD168" s="31" t="n">
        <v>0.265</v>
      </c>
      <c r="AE168" s="31" t="n">
        <v>0.27</v>
      </c>
      <c r="AF168" s="31" t="n">
        <v>0.245</v>
      </c>
      <c r="AG168" s="31" t="n">
        <v>0.123</v>
      </c>
      <c r="AH168" s="31" t="n">
        <v>0.265</v>
      </c>
      <c r="AI168" s="31" t="n">
        <v>0.27</v>
      </c>
      <c r="AJ168" s="31" t="n">
        <v>0.245</v>
      </c>
      <c r="AK168" s="31" t="n">
        <v>0.123</v>
      </c>
      <c r="AL168" s="31" t="n">
        <v>0.265</v>
      </c>
      <c r="AN168" s="30">
        <f>IFERROR(AN121/(AN12/4),"")</f>
        <v/>
      </c>
      <c r="AO168" s="30">
        <f>IFERROR(AO121/(AO12/4),"")</f>
        <v/>
      </c>
      <c r="AP168" s="30">
        <f>IFERROR(AP121/(AP12/4),"")</f>
        <v/>
      </c>
      <c r="AQ168" s="30">
        <f>IFERROR(AQ121/(AQ12/4),"")</f>
        <v/>
      </c>
      <c r="AR168" s="30">
        <f>IFERROR(AR121/(AR12/4),"")</f>
        <v/>
      </c>
      <c r="AS168" s="30">
        <f>IFERROR(AS121/(AS12/4),"")</f>
        <v/>
      </c>
      <c r="AT168" s="30">
        <f>IFERROR(AT121/(AT12/4),"")</f>
        <v/>
      </c>
      <c r="AU168" s="30">
        <f>IFERROR(AU121/(AU12/4),"")</f>
        <v/>
      </c>
      <c r="AV168" s="31" t="n">
        <v>0.216</v>
      </c>
      <c r="AW168" s="31" t="n">
        <v>0.216</v>
      </c>
    </row>
    <row r="169">
      <c r="C169" s="8" t="inlineStr">
        <is>
          <t>Other Current Liabilities % of Q Revenue</t>
        </is>
      </c>
      <c r="G169" s="30">
        <f>IFERROR(G123/G12,"")</f>
        <v/>
      </c>
      <c r="H169" s="30">
        <f>IFERROR(H123/H12,"")</f>
        <v/>
      </c>
      <c r="I169" s="30">
        <f>IFERROR(I123/I12,"")</f>
        <v/>
      </c>
      <c r="J169" s="30">
        <f>IFERROR(J123/J12,"")</f>
        <v/>
      </c>
      <c r="K169" s="30">
        <f>IFERROR(K123/K12,"")</f>
        <v/>
      </c>
      <c r="L169" s="30">
        <f>IFERROR(L123/L12,"")</f>
        <v/>
      </c>
      <c r="M169" s="30">
        <f>IFERROR(M123/M12,"")</f>
        <v/>
      </c>
      <c r="N169" s="30">
        <f>IFERROR(N123/N12,"")</f>
        <v/>
      </c>
      <c r="O169" s="30">
        <f>IFERROR(O123/O12,"")</f>
        <v/>
      </c>
      <c r="P169" s="30">
        <f>IFERROR(P123/P12,"")</f>
        <v/>
      </c>
      <c r="Q169" s="30">
        <f>IFERROR(Q123/Q12,"")</f>
        <v/>
      </c>
      <c r="R169" s="30">
        <f>IFERROR(R123/R12,"")</f>
        <v/>
      </c>
      <c r="S169" s="30">
        <f>IFERROR(S123/S12,"")</f>
        <v/>
      </c>
      <c r="T169" s="30">
        <f>IFERROR(T123/T12,"")</f>
        <v/>
      </c>
      <c r="U169" s="30">
        <f>IFERROR(U123/U12,"")</f>
        <v/>
      </c>
      <c r="V169" s="30">
        <f>IFERROR(V123/V12,"")</f>
        <v/>
      </c>
      <c r="W169" s="30">
        <f>IFERROR(W123/W12,"")</f>
        <v/>
      </c>
      <c r="X169" s="30">
        <f>IFERROR(X123/X12,"")</f>
        <v/>
      </c>
      <c r="Y169" s="30">
        <f>IFERROR(Y123/Y12,"")</f>
        <v/>
      </c>
      <c r="Z169" s="30">
        <f>IFERROR(Z123/Z12,"")</f>
        <v/>
      </c>
      <c r="AA169" s="30">
        <f>IFERROR(AA123/AA12,"")</f>
        <v/>
      </c>
      <c r="AB169" s="30">
        <f>IFERROR(AB123/AB12,"")</f>
        <v/>
      </c>
      <c r="AC169" s="30">
        <f>IFERROR(AC123/AC12,"")</f>
        <v/>
      </c>
      <c r="AD169" s="31" t="n">
        <v>0.163</v>
      </c>
      <c r="AE169" s="31" t="n">
        <v>0.17</v>
      </c>
      <c r="AF169" s="31" t="n">
        <v>0.174</v>
      </c>
      <c r="AG169" s="31" t="n">
        <v>0.1</v>
      </c>
      <c r="AH169" s="31" t="n">
        <v>0.163</v>
      </c>
      <c r="AI169" s="31" t="n">
        <v>0.17</v>
      </c>
      <c r="AJ169" s="31" t="n">
        <v>0.174</v>
      </c>
      <c r="AK169" s="31" t="n">
        <v>0.1</v>
      </c>
      <c r="AL169" s="31" t="n">
        <v>0.163</v>
      </c>
      <c r="AN169" s="30">
        <f>IFERROR(AN123/(AN12/4),"")</f>
        <v/>
      </c>
      <c r="AO169" s="30">
        <f>IFERROR(AO123/(AO12/4),"")</f>
        <v/>
      </c>
      <c r="AP169" s="30">
        <f>IFERROR(AP123/(AP12/4),"")</f>
        <v/>
      </c>
      <c r="AQ169" s="30">
        <f>IFERROR(AQ123/(AQ12/4),"")</f>
        <v/>
      </c>
      <c r="AR169" s="30">
        <f>IFERROR(AR123/(AR12/4),"")</f>
        <v/>
      </c>
      <c r="AS169" s="30">
        <f>IFERROR(AS123/(AS12/4),"")</f>
        <v/>
      </c>
      <c r="AT169" s="30">
        <f>IFERROR(AT123/(AT12/4),"")</f>
        <v/>
      </c>
      <c r="AU169" s="30">
        <f>IFERROR(AU123/(AU12/4),"")</f>
        <v/>
      </c>
      <c r="AV169" s="31" t="n">
        <v>0.133</v>
      </c>
      <c r="AW169" s="31" t="n">
        <v>0.133</v>
      </c>
    </row>
    <row r="170">
      <c r="C170" s="8" t="inlineStr">
        <is>
          <t>Notes Receivable HFI YoY Growth % (QB Capital / CK loan book)</t>
        </is>
      </c>
      <c r="K170" s="30">
        <f>IFERROR(K100/G100-1,"")</f>
        <v/>
      </c>
      <c r="L170" s="30">
        <f>IFERROR(L100/H100-1,"")</f>
        <v/>
      </c>
      <c r="M170" s="30">
        <f>IFERROR(M100/I100-1,"")</f>
        <v/>
      </c>
      <c r="N170" s="30">
        <f>IFERROR(N100/J100-1,"")</f>
        <v/>
      </c>
      <c r="O170" s="30">
        <f>IFERROR(O100/K100-1,"")</f>
        <v/>
      </c>
      <c r="P170" s="30">
        <f>IFERROR(P100/L100-1,"")</f>
        <v/>
      </c>
      <c r="Q170" s="30">
        <f>IFERROR(Q100/M100-1,"")</f>
        <v/>
      </c>
      <c r="R170" s="30">
        <f>IFERROR(R100/N100-1,"")</f>
        <v/>
      </c>
      <c r="S170" s="30">
        <f>IFERROR(S100/O100-1,"")</f>
        <v/>
      </c>
      <c r="T170" s="30">
        <f>IFERROR(T100/P100-1,"")</f>
        <v/>
      </c>
      <c r="U170" s="30">
        <f>IFERROR(U100/Q100-1,"")</f>
        <v/>
      </c>
      <c r="V170" s="30">
        <f>IFERROR(V100/R100-1,"")</f>
        <v/>
      </c>
      <c r="W170" s="30">
        <f>IFERROR(W100/S100-1,"")</f>
        <v/>
      </c>
      <c r="X170" s="30">
        <f>IFERROR(X100/T100-1,"")</f>
        <v/>
      </c>
      <c r="Y170" s="30">
        <f>IFERROR(Y100/U100-1,"")</f>
        <v/>
      </c>
      <c r="Z170" s="30">
        <f>IFERROR(Z100/V100-1,"")</f>
        <v/>
      </c>
      <c r="AA170" s="30">
        <f>IFERROR(AA100/W100-1,"")</f>
        <v/>
      </c>
      <c r="AB170" s="30">
        <f>IFERROR(AB100/X100-1,"")</f>
        <v/>
      </c>
      <c r="AC170" s="30">
        <f>IFERROR(AC100/Y100-1,"")</f>
        <v/>
      </c>
      <c r="AD170" s="31" t="n">
        <v>0.25</v>
      </c>
      <c r="AE170" s="31" t="n">
        <v>0.22</v>
      </c>
      <c r="AF170" s="31" t="n">
        <v>0.2</v>
      </c>
      <c r="AG170" s="31" t="n">
        <v>0.2</v>
      </c>
      <c r="AH170" s="31" t="n">
        <v>0.18</v>
      </c>
      <c r="AI170" s="31" t="n">
        <v>0.16</v>
      </c>
      <c r="AJ170" s="31" t="n">
        <v>0.15</v>
      </c>
      <c r="AK170" s="31" t="n">
        <v>0.15</v>
      </c>
      <c r="AL170" s="31" t="n">
        <v>0.14</v>
      </c>
      <c r="AO170" s="30">
        <f>IFERROR(AO100/AN100-1,"")</f>
        <v/>
      </c>
      <c r="AP170" s="30">
        <f>IFERROR(AP100/AO100-1,"")</f>
        <v/>
      </c>
      <c r="AQ170" s="30">
        <f>IFERROR(AQ100/AP100-1,"")</f>
        <v/>
      </c>
      <c r="AR170" s="30">
        <f>IFERROR(AR100/AQ100-1,"")</f>
        <v/>
      </c>
      <c r="AS170" s="30">
        <f>IFERROR(AS100/AR100-1,"")</f>
        <v/>
      </c>
      <c r="AT170" s="30">
        <f>IFERROR(AT100/AS100-1,"")</f>
        <v/>
      </c>
      <c r="AU170" s="30">
        <f>IFERROR(AU100/AT100-1,"")</f>
        <v/>
      </c>
      <c r="AV170" s="31" t="n">
        <v>0.12</v>
      </c>
      <c r="AW170" s="31" t="n">
        <v>0.1</v>
      </c>
    </row>
    <row r="171">
      <c r="C171" s="8" t="inlineStr">
        <is>
          <t>Funds Recv / Held for Customers YoY Growth % (money movement)</t>
        </is>
      </c>
      <c r="K171" s="30">
        <f>IFERROR(K104/G104-1,"")</f>
        <v/>
      </c>
      <c r="L171" s="30">
        <f>IFERROR(L104/H104-1,"")</f>
        <v/>
      </c>
      <c r="M171" s="30">
        <f>IFERROR(M104/I104-1,"")</f>
        <v/>
      </c>
      <c r="N171" s="30">
        <f>IFERROR(N104/J104-1,"")</f>
        <v/>
      </c>
      <c r="O171" s="30">
        <f>IFERROR(O104/K104-1,"")</f>
        <v/>
      </c>
      <c r="P171" s="30">
        <f>IFERROR(P104/L104-1,"")</f>
        <v/>
      </c>
      <c r="Q171" s="30">
        <f>IFERROR(Q104/M104-1,"")</f>
        <v/>
      </c>
      <c r="R171" s="30">
        <f>IFERROR(R104/N104-1,"")</f>
        <v/>
      </c>
      <c r="S171" s="30">
        <f>IFERROR(S104/O104-1,"")</f>
        <v/>
      </c>
      <c r="T171" s="30">
        <f>IFERROR(T104/P104-1,"")</f>
        <v/>
      </c>
      <c r="U171" s="30">
        <f>IFERROR(U104/Q104-1,"")</f>
        <v/>
      </c>
      <c r="V171" s="30">
        <f>IFERROR(V104/R104-1,"")</f>
        <v/>
      </c>
      <c r="W171" s="30">
        <f>IFERROR(W104/S104-1,"")</f>
        <v/>
      </c>
      <c r="X171" s="30">
        <f>IFERROR(X104/T104-1,"")</f>
        <v/>
      </c>
      <c r="Y171" s="30">
        <f>IFERROR(Y104/U104-1,"")</f>
        <v/>
      </c>
      <c r="Z171" s="30">
        <f>IFERROR(Z104/V104-1,"")</f>
        <v/>
      </c>
      <c r="AA171" s="30">
        <f>IFERROR(AA104/W104-1,"")</f>
        <v/>
      </c>
      <c r="AB171" s="30">
        <f>IFERROR(AB104/X104-1,"")</f>
        <v/>
      </c>
      <c r="AC171" s="30">
        <f>IFERROR(AC104/Y104-1,"")</f>
        <v/>
      </c>
      <c r="AD171" s="31" t="n">
        <v>0.4</v>
      </c>
      <c r="AE171" s="31" t="n">
        <v>0.34</v>
      </c>
      <c r="AF171" s="31" t="n">
        <v>0.32</v>
      </c>
      <c r="AG171" s="31" t="n">
        <v>0.3</v>
      </c>
      <c r="AH171" s="31" t="n">
        <v>0.28</v>
      </c>
      <c r="AI171" s="31" t="n">
        <v>0.26</v>
      </c>
      <c r="AJ171" s="31" t="n">
        <v>0.25</v>
      </c>
      <c r="AK171" s="31" t="n">
        <v>0.24</v>
      </c>
      <c r="AL171" s="31" t="n">
        <v>0.22</v>
      </c>
      <c r="AO171" s="30">
        <f>IFERROR(AO104/AN104-1,"")</f>
        <v/>
      </c>
      <c r="AP171" s="30">
        <f>IFERROR(AP104/AO104-1,"")</f>
        <v/>
      </c>
      <c r="AQ171" s="30">
        <f>IFERROR(AQ104/AP104-1,"")</f>
        <v/>
      </c>
      <c r="AR171" s="30">
        <f>IFERROR(AR104/AQ104-1,"")</f>
        <v/>
      </c>
      <c r="AS171" s="30">
        <f>IFERROR(AS104/AR104-1,"")</f>
        <v/>
      </c>
      <c r="AT171" s="30">
        <f>IFERROR(AT104/AS104-1,"")</f>
        <v/>
      </c>
      <c r="AU171" s="30">
        <f>IFERROR(AU104/AT104-1,"")</f>
        <v/>
      </c>
      <c r="AV171" s="31" t="n">
        <v>0.2</v>
      </c>
      <c r="AW171" s="31" t="n">
        <v>0.18</v>
      </c>
    </row>
    <row r="172">
      <c r="C172" s="8" t="inlineStr">
        <is>
          <t>Restricted Cash % of Funds Receivable (customer-fund cash share)</t>
        </is>
      </c>
      <c r="G172" s="30">
        <f>IFERROR(G244/G104,"")</f>
        <v/>
      </c>
      <c r="H172" s="30">
        <f>IFERROR(H244/H104,"")</f>
        <v/>
      </c>
      <c r="I172" s="30">
        <f>IFERROR(I244/I104,"")</f>
        <v/>
      </c>
      <c r="J172" s="30">
        <f>IFERROR(J244/J104,"")</f>
        <v/>
      </c>
      <c r="K172" s="30">
        <f>IFERROR(K244/K104,"")</f>
        <v/>
      </c>
      <c r="L172" s="30">
        <f>IFERROR(L244/L104,"")</f>
        <v/>
      </c>
      <c r="M172" s="30">
        <f>IFERROR(M244/M104,"")</f>
        <v/>
      </c>
      <c r="N172" s="30">
        <f>IFERROR(N244/N104,"")</f>
        <v/>
      </c>
      <c r="O172" s="30">
        <f>IFERROR(O244/O104,"")</f>
        <v/>
      </c>
      <c r="P172" s="30">
        <f>IFERROR(P244/P104,"")</f>
        <v/>
      </c>
      <c r="Q172" s="30">
        <f>IFERROR(Q244/Q104,"")</f>
        <v/>
      </c>
      <c r="R172" s="30">
        <f>IFERROR(R244/R104,"")</f>
        <v/>
      </c>
      <c r="S172" s="30">
        <f>IFERROR(S244/S104,"")</f>
        <v/>
      </c>
      <c r="T172" s="30">
        <f>IFERROR(T244/T104,"")</f>
        <v/>
      </c>
      <c r="U172" s="30">
        <f>IFERROR(U244/U104,"")</f>
        <v/>
      </c>
      <c r="V172" s="30">
        <f>IFERROR(V244/V104,"")</f>
        <v/>
      </c>
      <c r="W172" s="30">
        <f>IFERROR(W244/W104,"")</f>
        <v/>
      </c>
      <c r="X172" s="30">
        <f>IFERROR(X244/X104,"")</f>
        <v/>
      </c>
      <c r="Y172" s="30">
        <f>IFERROR(Y244/Y104,"")</f>
        <v/>
      </c>
      <c r="Z172" s="30">
        <f>IFERROR(Z244/Z104,"")</f>
        <v/>
      </c>
      <c r="AA172" s="30">
        <f>IFERROR(AA244/AA104,"")</f>
        <v/>
      </c>
      <c r="AB172" s="30">
        <f>IFERROR(AB244/AB104,"")</f>
        <v/>
      </c>
      <c r="AC172" s="30">
        <f>IFERROR(AC244/AC104,"")</f>
        <v/>
      </c>
      <c r="AD172" s="31" t="n">
        <v>0.93</v>
      </c>
      <c r="AE172" s="31" t="n">
        <v>0.88</v>
      </c>
      <c r="AF172" s="31" t="n">
        <v>0.87</v>
      </c>
      <c r="AG172" s="31" t="n">
        <v>0.93</v>
      </c>
      <c r="AH172" s="31" t="n">
        <v>0.93</v>
      </c>
      <c r="AI172" s="31" t="n">
        <v>0.88</v>
      </c>
      <c r="AJ172" s="31" t="n">
        <v>0.87</v>
      </c>
      <c r="AK172" s="31" t="n">
        <v>0.93</v>
      </c>
      <c r="AL172" s="31" t="n">
        <v>0.93</v>
      </c>
      <c r="AN172" s="30">
        <f>IFERROR(AN244/AN104,"")</f>
        <v/>
      </c>
      <c r="AO172" s="30">
        <f>IFERROR(AO244/AO104,"")</f>
        <v/>
      </c>
      <c r="AP172" s="30">
        <f>IFERROR(AP244/AP104,"")</f>
        <v/>
      </c>
      <c r="AQ172" s="30">
        <f>IFERROR(AQ244/AQ104,"")</f>
        <v/>
      </c>
      <c r="AR172" s="30">
        <f>IFERROR(AR244/AR104,"")</f>
        <v/>
      </c>
      <c r="AS172" s="30">
        <f>IFERROR(AS244/AS104,"")</f>
        <v/>
      </c>
      <c r="AT172" s="30">
        <f>IFERROR(AT244/AT104,"")</f>
        <v/>
      </c>
      <c r="AU172" s="30">
        <f>IFERROR(AU244/AU104,"")</f>
        <v/>
      </c>
      <c r="AV172" s="31" t="n">
        <v>0.93</v>
      </c>
      <c r="AW172" s="31" t="n">
        <v>0.93</v>
      </c>
    </row>
    <row r="173">
      <c r="C173" s="8" t="inlineStr">
        <is>
          <t>Capex (PP&amp;E) % of Revenue</t>
        </is>
      </c>
      <c r="G173" s="30">
        <f>IFERROR(-G211/G12,"")</f>
        <v/>
      </c>
      <c r="H173" s="30">
        <f>IFERROR(-H211/H12,"")</f>
        <v/>
      </c>
      <c r="I173" s="30">
        <f>IFERROR(-I211/I12,"")</f>
        <v/>
      </c>
      <c r="J173" s="30">
        <f>IFERROR(-J211/J12,"")</f>
        <v/>
      </c>
      <c r="K173" s="30">
        <f>IFERROR(-K211/K12,"")</f>
        <v/>
      </c>
      <c r="L173" s="30">
        <f>IFERROR(-L211/L12,"")</f>
        <v/>
      </c>
      <c r="M173" s="30">
        <f>IFERROR(-M211/M12,"")</f>
        <v/>
      </c>
      <c r="N173" s="30">
        <f>IFERROR(-N211/N12,"")</f>
        <v/>
      </c>
      <c r="O173" s="30">
        <f>IFERROR(-O211/O12,"")</f>
        <v/>
      </c>
      <c r="P173" s="30">
        <f>IFERROR(-P211/P12,"")</f>
        <v/>
      </c>
      <c r="Q173" s="30">
        <f>IFERROR(-Q211/Q12,"")</f>
        <v/>
      </c>
      <c r="R173" s="30">
        <f>IFERROR(-R211/R12,"")</f>
        <v/>
      </c>
      <c r="S173" s="30">
        <f>IFERROR(-S211/S12,"")</f>
        <v/>
      </c>
      <c r="T173" s="30">
        <f>IFERROR(-T211/T12,"")</f>
        <v/>
      </c>
      <c r="U173" s="30">
        <f>IFERROR(-U211/U12,"")</f>
        <v/>
      </c>
      <c r="V173" s="30">
        <f>IFERROR(-V211/V12,"")</f>
        <v/>
      </c>
      <c r="W173" s="30">
        <f>IFERROR(-W211/W12,"")</f>
        <v/>
      </c>
      <c r="X173" s="30">
        <f>IFERROR(-X211/X12,"")</f>
        <v/>
      </c>
      <c r="Y173" s="30">
        <f>IFERROR(-Y211/Y12,"")</f>
        <v/>
      </c>
      <c r="Z173" s="30">
        <f>IFERROR(-Z211/Z12,"")</f>
        <v/>
      </c>
      <c r="AA173" s="30">
        <f>IFERROR(-AA211/AA12,"")</f>
        <v/>
      </c>
      <c r="AB173" s="30">
        <f>IFERROR(-AB211/AB12,"")</f>
        <v/>
      </c>
      <c r="AC173" s="30">
        <f>IFERROR(-AC211/AC12,"")</f>
        <v/>
      </c>
      <c r="AD173" s="31" t="n">
        <v>0.008</v>
      </c>
      <c r="AE173" s="31" t="n">
        <v>0.008</v>
      </c>
      <c r="AF173" s="31" t="n">
        <v>0.008</v>
      </c>
      <c r="AG173" s="31" t="n">
        <v>0.008</v>
      </c>
      <c r="AH173" s="31" t="n">
        <v>0.008</v>
      </c>
      <c r="AI173" s="31" t="n">
        <v>0.008</v>
      </c>
      <c r="AJ173" s="31" t="n">
        <v>0.008</v>
      </c>
      <c r="AK173" s="31" t="n">
        <v>0.008</v>
      </c>
      <c r="AL173" s="31" t="n">
        <v>0.008</v>
      </c>
      <c r="AN173" s="30">
        <f>IFERROR(-AN211/AN12,"")</f>
        <v/>
      </c>
      <c r="AO173" s="30">
        <f>IFERROR(-AO211/AO12,"")</f>
        <v/>
      </c>
      <c r="AP173" s="30">
        <f>IFERROR(-AP211/AP12,"")</f>
        <v/>
      </c>
      <c r="AQ173" s="30">
        <f>IFERROR(-AQ211/AQ12,"")</f>
        <v/>
      </c>
      <c r="AR173" s="30">
        <f>IFERROR(-AR211/AR12,"")</f>
        <v/>
      </c>
      <c r="AS173" s="30">
        <f>IFERROR(-AS211/AS12,"")</f>
        <v/>
      </c>
      <c r="AT173" s="30">
        <f>IFERROR(-AT211/AT12,"")</f>
        <v/>
      </c>
      <c r="AU173" s="30">
        <f>IFERROR(-AU211/AU12,"")</f>
        <v/>
      </c>
      <c r="AV173" s="31" t="n">
        <v>0.008</v>
      </c>
      <c r="AW173" s="31" t="n">
        <v>0.008</v>
      </c>
    </row>
    <row r="174">
      <c r="C174" s="8" t="inlineStr">
        <is>
          <t>Capitalized Internal-Use Software % of Revenue</t>
        </is>
      </c>
      <c r="G174" s="30">
        <f>IFERROR(-G212/G12,"")</f>
        <v/>
      </c>
      <c r="H174" s="30">
        <f>IFERROR(-H212/H12,"")</f>
        <v/>
      </c>
      <c r="I174" s="30">
        <f>IFERROR(-I212/I12,"")</f>
        <v/>
      </c>
      <c r="J174" s="30">
        <f>IFERROR(-J212/J12,"")</f>
        <v/>
      </c>
      <c r="K174" s="30">
        <f>IFERROR(-K212/K12,"")</f>
        <v/>
      </c>
      <c r="L174" s="30">
        <f>IFERROR(-L212/L12,"")</f>
        <v/>
      </c>
      <c r="M174" s="30">
        <f>IFERROR(-M212/M12,"")</f>
        <v/>
      </c>
      <c r="N174" s="30">
        <f>IFERROR(-N212/N12,"")</f>
        <v/>
      </c>
      <c r="O174" s="30">
        <f>IFERROR(-O212/O12,"")</f>
        <v/>
      </c>
      <c r="P174" s="30">
        <f>IFERROR(-P212/P12,"")</f>
        <v/>
      </c>
      <c r="Q174" s="30">
        <f>IFERROR(-Q212/Q12,"")</f>
        <v/>
      </c>
      <c r="R174" s="30">
        <f>IFERROR(-R212/R12,"")</f>
        <v/>
      </c>
      <c r="S174" s="30">
        <f>IFERROR(-S212/S12,"")</f>
        <v/>
      </c>
      <c r="T174" s="30">
        <f>IFERROR(-T212/T12,"")</f>
        <v/>
      </c>
      <c r="U174" s="30">
        <f>IFERROR(-U212/U12,"")</f>
        <v/>
      </c>
      <c r="V174" s="30">
        <f>IFERROR(-V212/V12,"")</f>
        <v/>
      </c>
      <c r="W174" s="30">
        <f>IFERROR(-W212/W12,"")</f>
        <v/>
      </c>
      <c r="X174" s="30">
        <f>IFERROR(-X212/X12,"")</f>
        <v/>
      </c>
      <c r="Y174" s="30">
        <f>IFERROR(-Y212/Y12,"")</f>
        <v/>
      </c>
      <c r="Z174" s="30">
        <f>IFERROR(-Z212/Z12,"")</f>
        <v/>
      </c>
      <c r="AA174" s="30">
        <f>IFERROR(-AA212/AA12,"")</f>
        <v/>
      </c>
      <c r="AB174" s="30">
        <f>IFERROR(-AB212/AB12,"")</f>
        <v/>
      </c>
      <c r="AC174" s="30">
        <f>IFERROR(-AC212/AC12,"")</f>
        <v/>
      </c>
      <c r="AD174" s="31" t="n">
        <v>0.002</v>
      </c>
      <c r="AE174" s="31" t="n">
        <v>0.002</v>
      </c>
      <c r="AF174" s="31" t="n">
        <v>0.002</v>
      </c>
      <c r="AG174" s="31" t="n">
        <v>0.002</v>
      </c>
      <c r="AH174" s="31" t="n">
        <v>0.002</v>
      </c>
      <c r="AI174" s="31" t="n">
        <v>0.002</v>
      </c>
      <c r="AJ174" s="31" t="n">
        <v>0.002</v>
      </c>
      <c r="AK174" s="31" t="n">
        <v>0.002</v>
      </c>
      <c r="AL174" s="31" t="n">
        <v>0.002</v>
      </c>
      <c r="AN174" s="30">
        <f>IFERROR(-AN212/AN12,"")</f>
        <v/>
      </c>
      <c r="AO174" s="30">
        <f>IFERROR(-AO212/AO12,"")</f>
        <v/>
      </c>
      <c r="AP174" s="30">
        <f>IFERROR(-AP212/AP12,"")</f>
        <v/>
      </c>
      <c r="AQ174" s="30">
        <f>IFERROR(-AQ212/AQ12,"")</f>
        <v/>
      </c>
      <c r="AR174" s="30">
        <f>IFERROR(-AR212/AR12,"")</f>
        <v/>
      </c>
      <c r="AS174" s="30">
        <f>IFERROR(-AS212/AS12,"")</f>
        <v/>
      </c>
      <c r="AT174" s="30">
        <f>IFERROR(-AT212/AT12,"")</f>
        <v/>
      </c>
      <c r="AU174" s="30">
        <f>IFERROR(-AU212/AU12,"")</f>
        <v/>
      </c>
      <c r="AV174" s="31" t="n">
        <v>0.002</v>
      </c>
      <c r="AW174" s="31" t="n">
        <v>0.002</v>
      </c>
    </row>
    <row r="175">
      <c r="C175" s="8" t="inlineStr">
        <is>
          <t>Depreciation % of Prior Net PP&amp;E</t>
        </is>
      </c>
      <c r="H175" s="30">
        <f>IFERROR(H187/G109,"")</f>
        <v/>
      </c>
      <c r="I175" s="30">
        <f>IFERROR(I187/H109,"")</f>
        <v/>
      </c>
      <c r="J175" s="30">
        <f>IFERROR(J187/I109,"")</f>
        <v/>
      </c>
      <c r="K175" s="30">
        <f>IFERROR(K187/J109,"")</f>
        <v/>
      </c>
      <c r="L175" s="30">
        <f>IFERROR(L187/K109,"")</f>
        <v/>
      </c>
      <c r="M175" s="30">
        <f>IFERROR(M187/L109,"")</f>
        <v/>
      </c>
      <c r="N175" s="30">
        <f>IFERROR(N187/M109,"")</f>
        <v/>
      </c>
      <c r="O175" s="30">
        <f>IFERROR(O187/N109,"")</f>
        <v/>
      </c>
      <c r="P175" s="30">
        <f>IFERROR(P187/O109,"")</f>
        <v/>
      </c>
      <c r="Q175" s="30">
        <f>IFERROR(Q187/P109,"")</f>
        <v/>
      </c>
      <c r="R175" s="30">
        <f>IFERROR(R187/Q109,"")</f>
        <v/>
      </c>
      <c r="S175" s="30">
        <f>IFERROR(S187/R109,"")</f>
        <v/>
      </c>
      <c r="T175" s="30">
        <f>IFERROR(T187/S109,"")</f>
        <v/>
      </c>
      <c r="U175" s="30">
        <f>IFERROR(U187/T109,"")</f>
        <v/>
      </c>
      <c r="V175" s="30">
        <f>IFERROR(V187/U109,"")</f>
        <v/>
      </c>
      <c r="W175" s="30">
        <f>IFERROR(W187/V109,"")</f>
        <v/>
      </c>
      <c r="X175" s="30">
        <f>IFERROR(X187/W109,"")</f>
        <v/>
      </c>
      <c r="Y175" s="30">
        <f>IFERROR(Y187/X109,"")</f>
        <v/>
      </c>
      <c r="Z175" s="30">
        <f>IFERROR(Z187/Y109,"")</f>
        <v/>
      </c>
      <c r="AA175" s="30">
        <f>IFERROR(AA187/Z109,"")</f>
        <v/>
      </c>
      <c r="AB175" s="30">
        <f>IFERROR(AB187/AA109,"")</f>
        <v/>
      </c>
      <c r="AC175" s="30">
        <f>IFERROR(AC187/AB109,"")</f>
        <v/>
      </c>
      <c r="AD175" s="31" t="n">
        <v>0.045</v>
      </c>
      <c r="AE175" s="31" t="n">
        <v>0.045</v>
      </c>
      <c r="AF175" s="31" t="n">
        <v>0.045</v>
      </c>
      <c r="AG175" s="31" t="n">
        <v>0.045</v>
      </c>
      <c r="AH175" s="31" t="n">
        <v>0.045</v>
      </c>
      <c r="AI175" s="31" t="n">
        <v>0.045</v>
      </c>
      <c r="AJ175" s="31" t="n">
        <v>0.045</v>
      </c>
      <c r="AK175" s="31" t="n">
        <v>0.045</v>
      </c>
      <c r="AL175" s="31" t="n">
        <v>0.045</v>
      </c>
      <c r="AO175" s="30">
        <f>IFERROR(AO187/AN109,"")</f>
        <v/>
      </c>
      <c r="AP175" s="30">
        <f>IFERROR(AP187/AO109,"")</f>
        <v/>
      </c>
      <c r="AQ175" s="30">
        <f>IFERROR(AQ187/AP109,"")</f>
        <v/>
      </c>
      <c r="AR175" s="30">
        <f>IFERROR(AR187/AQ109,"")</f>
        <v/>
      </c>
      <c r="AS175" s="30">
        <f>IFERROR(AS187/AR109,"")</f>
        <v/>
      </c>
      <c r="AT175" s="30">
        <f>IFERROR(AT187/AS109,"")</f>
        <v/>
      </c>
      <c r="AU175" s="30">
        <f>IFERROR(AU187/AT109,"")</f>
        <v/>
      </c>
      <c r="AV175" s="31" t="n">
        <v>0.18</v>
      </c>
      <c r="AW175" s="31" t="n">
        <v>0.18</v>
      </c>
    </row>
    <row r="176">
      <c r="C176" s="8" t="inlineStr">
        <is>
          <t>Amort of Acquired Technology % of Prior Net Intangibles</t>
        </is>
      </c>
      <c r="H176" s="30">
        <f>IFERROR(-H17/G112,"")</f>
        <v/>
      </c>
      <c r="I176" s="30">
        <f>IFERROR(-I17/H112,"")</f>
        <v/>
      </c>
      <c r="J176" s="30">
        <f>IFERROR(-J17/I112,"")</f>
        <v/>
      </c>
      <c r="K176" s="30">
        <f>IFERROR(-K17/J112,"")</f>
        <v/>
      </c>
      <c r="L176" s="30">
        <f>IFERROR(-L17/K112,"")</f>
        <v/>
      </c>
      <c r="M176" s="30">
        <f>IFERROR(-M17/L112,"")</f>
        <v/>
      </c>
      <c r="N176" s="30">
        <f>IFERROR(-N17/M112,"")</f>
        <v/>
      </c>
      <c r="O176" s="30">
        <f>IFERROR(-O17/N112,"")</f>
        <v/>
      </c>
      <c r="P176" s="30">
        <f>IFERROR(-P17/O112,"")</f>
        <v/>
      </c>
      <c r="Q176" s="30">
        <f>IFERROR(-Q17/P112,"")</f>
        <v/>
      </c>
      <c r="R176" s="30">
        <f>IFERROR(-R17/Q112,"")</f>
        <v/>
      </c>
      <c r="S176" s="30">
        <f>IFERROR(-S17/R112,"")</f>
        <v/>
      </c>
      <c r="T176" s="30">
        <f>IFERROR(-T17/S112,"")</f>
        <v/>
      </c>
      <c r="U176" s="30">
        <f>IFERROR(-U17/T112,"")</f>
        <v/>
      </c>
      <c r="V176" s="30">
        <f>IFERROR(-V17/U112,"")</f>
        <v/>
      </c>
      <c r="W176" s="30">
        <f>IFERROR(-W17/V112,"")</f>
        <v/>
      </c>
      <c r="X176" s="30">
        <f>IFERROR(-X17/W112,"")</f>
        <v/>
      </c>
      <c r="Y176" s="30">
        <f>IFERROR(-Y17/X112,"")</f>
        <v/>
      </c>
      <c r="Z176" s="30">
        <f>IFERROR(-Z17/Y112,"")</f>
        <v/>
      </c>
      <c r="AA176" s="30">
        <f>IFERROR(-AA17/Z112,"")</f>
        <v/>
      </c>
      <c r="AB176" s="30">
        <f>IFERROR(-AB17/AA112,"")</f>
        <v/>
      </c>
      <c r="AC176" s="30">
        <f>IFERROR(-AC17/AB112,"")</f>
        <v/>
      </c>
      <c r="AD176" s="31" t="n">
        <v>0.008999999999999999</v>
      </c>
      <c r="AE176" s="31" t="n">
        <v>0.008999999999999999</v>
      </c>
      <c r="AF176" s="31" t="n">
        <v>0.008999999999999999</v>
      </c>
      <c r="AG176" s="31" t="n">
        <v>0.008999999999999999</v>
      </c>
      <c r="AH176" s="31" t="n">
        <v>0.008999999999999999</v>
      </c>
      <c r="AI176" s="31" t="n">
        <v>0.008999999999999999</v>
      </c>
      <c r="AJ176" s="31" t="n">
        <v>0.008999999999999999</v>
      </c>
      <c r="AK176" s="31" t="n">
        <v>0.008999999999999999</v>
      </c>
      <c r="AL176" s="31" t="n">
        <v>0.008999999999999999</v>
      </c>
      <c r="AO176" s="30">
        <f>IFERROR(-AO17/AN112,"")</f>
        <v/>
      </c>
      <c r="AP176" s="30">
        <f>IFERROR(-AP17/AO112,"")</f>
        <v/>
      </c>
      <c r="AQ176" s="30">
        <f>IFERROR(-AQ17/AP112,"")</f>
        <v/>
      </c>
      <c r="AR176" s="30">
        <f>IFERROR(-AR17/AQ112,"")</f>
        <v/>
      </c>
      <c r="AS176" s="30">
        <f>IFERROR(-AS17/AR112,"")</f>
        <v/>
      </c>
      <c r="AT176" s="30">
        <f>IFERROR(-AT17/AS112,"")</f>
        <v/>
      </c>
      <c r="AU176" s="30">
        <f>IFERROR(-AU17/AT112,"")</f>
        <v/>
      </c>
      <c r="AV176" s="31" t="n">
        <v>0.036</v>
      </c>
      <c r="AW176" s="31" t="n">
        <v>0.036</v>
      </c>
    </row>
    <row r="177">
      <c r="C177" s="8" t="inlineStr">
        <is>
          <t>Amort of Other Acquired Intangibles % of Prior Net Intangibles</t>
        </is>
      </c>
      <c r="H177" s="30">
        <f>IFERROR(-H24/G112,"")</f>
        <v/>
      </c>
      <c r="I177" s="30">
        <f>IFERROR(-I24/H112,"")</f>
        <v/>
      </c>
      <c r="J177" s="30">
        <f>IFERROR(-J24/I112,"")</f>
        <v/>
      </c>
      <c r="K177" s="30">
        <f>IFERROR(-K24/J112,"")</f>
        <v/>
      </c>
      <c r="L177" s="30">
        <f>IFERROR(-L24/K112,"")</f>
        <v/>
      </c>
      <c r="M177" s="30">
        <f>IFERROR(-M24/L112,"")</f>
        <v/>
      </c>
      <c r="N177" s="30">
        <f>IFERROR(-N24/M112,"")</f>
        <v/>
      </c>
      <c r="O177" s="30">
        <f>IFERROR(-O24/N112,"")</f>
        <v/>
      </c>
      <c r="P177" s="30">
        <f>IFERROR(-P24/O112,"")</f>
        <v/>
      </c>
      <c r="Q177" s="30">
        <f>IFERROR(-Q24/P112,"")</f>
        <v/>
      </c>
      <c r="R177" s="30">
        <f>IFERROR(-R24/Q112,"")</f>
        <v/>
      </c>
      <c r="S177" s="30">
        <f>IFERROR(-S24/R112,"")</f>
        <v/>
      </c>
      <c r="T177" s="30">
        <f>IFERROR(-T24/S112,"")</f>
        <v/>
      </c>
      <c r="U177" s="30">
        <f>IFERROR(-U24/T112,"")</f>
        <v/>
      </c>
      <c r="V177" s="30">
        <f>IFERROR(-V24/U112,"")</f>
        <v/>
      </c>
      <c r="W177" s="30">
        <f>IFERROR(-W24/V112,"")</f>
        <v/>
      </c>
      <c r="X177" s="30">
        <f>IFERROR(-X24/W112,"")</f>
        <v/>
      </c>
      <c r="Y177" s="30">
        <f>IFERROR(-Y24/X112,"")</f>
        <v/>
      </c>
      <c r="Z177" s="30">
        <f>IFERROR(-Z24/Y112,"")</f>
        <v/>
      </c>
      <c r="AA177" s="30">
        <f>IFERROR(-AA24/Z112,"")</f>
        <v/>
      </c>
      <c r="AB177" s="30">
        <f>IFERROR(-AB24/AA112,"")</f>
        <v/>
      </c>
      <c r="AC177" s="30">
        <f>IFERROR(-AC24/AB112,"")</f>
        <v/>
      </c>
      <c r="AD177" s="31" t="n">
        <v>0.025</v>
      </c>
      <c r="AE177" s="31" t="n">
        <v>0.025</v>
      </c>
      <c r="AF177" s="31" t="n">
        <v>0.025</v>
      </c>
      <c r="AG177" s="31" t="n">
        <v>0.025</v>
      </c>
      <c r="AH177" s="31" t="n">
        <v>0.025</v>
      </c>
      <c r="AI177" s="31" t="n">
        <v>0.025</v>
      </c>
      <c r="AJ177" s="31" t="n">
        <v>0.025</v>
      </c>
      <c r="AK177" s="31" t="n">
        <v>0.025</v>
      </c>
      <c r="AL177" s="31" t="n">
        <v>0.025</v>
      </c>
      <c r="AO177" s="30">
        <f>IFERROR(-AO24/AN112,"")</f>
        <v/>
      </c>
      <c r="AP177" s="30">
        <f>IFERROR(-AP24/AO112,"")</f>
        <v/>
      </c>
      <c r="AQ177" s="30">
        <f>IFERROR(-AQ24/AP112,"")</f>
        <v/>
      </c>
      <c r="AR177" s="30">
        <f>IFERROR(-AR24/AQ112,"")</f>
        <v/>
      </c>
      <c r="AS177" s="30">
        <f>IFERROR(-AS24/AR112,"")</f>
        <v/>
      </c>
      <c r="AT177" s="30">
        <f>IFERROR(-AT24/AS112,"")</f>
        <v/>
      </c>
      <c r="AU177" s="30">
        <f>IFERROR(-AU24/AT112,"")</f>
        <v/>
      </c>
      <c r="AV177" s="31" t="n">
        <v>0.1</v>
      </c>
      <c r="AW177" s="31" t="n">
        <v>0.1</v>
      </c>
    </row>
    <row r="178">
      <c r="C178" s="8" t="inlineStr">
        <is>
          <t>SBC % of Revenue (2026 Plan headcount leverage)</t>
        </is>
      </c>
      <c r="G178" s="30">
        <f>IFERROR(G190/G12,"")</f>
        <v/>
      </c>
      <c r="H178" s="30">
        <f>IFERROR(H190/H12,"")</f>
        <v/>
      </c>
      <c r="I178" s="30">
        <f>IFERROR(I190/I12,"")</f>
        <v/>
      </c>
      <c r="J178" s="30">
        <f>IFERROR(J190/J12,"")</f>
        <v/>
      </c>
      <c r="K178" s="30">
        <f>IFERROR(K190/K12,"")</f>
        <v/>
      </c>
      <c r="L178" s="30">
        <f>IFERROR(L190/L12,"")</f>
        <v/>
      </c>
      <c r="M178" s="30">
        <f>IFERROR(M190/M12,"")</f>
        <v/>
      </c>
      <c r="N178" s="30">
        <f>IFERROR(N190/N12,"")</f>
        <v/>
      </c>
      <c r="O178" s="30">
        <f>IFERROR(O190/O12,"")</f>
        <v/>
      </c>
      <c r="P178" s="30">
        <f>IFERROR(P190/P12,"")</f>
        <v/>
      </c>
      <c r="Q178" s="30">
        <f>IFERROR(Q190/Q12,"")</f>
        <v/>
      </c>
      <c r="R178" s="30">
        <f>IFERROR(R190/R12,"")</f>
        <v/>
      </c>
      <c r="S178" s="30">
        <f>IFERROR(S190/S12,"")</f>
        <v/>
      </c>
      <c r="T178" s="30">
        <f>IFERROR(T190/T12,"")</f>
        <v/>
      </c>
      <c r="U178" s="30">
        <f>IFERROR(U190/U12,"")</f>
        <v/>
      </c>
      <c r="V178" s="30">
        <f>IFERROR(V190/V12,"")</f>
        <v/>
      </c>
      <c r="W178" s="30">
        <f>IFERROR(W190/W12,"")</f>
        <v/>
      </c>
      <c r="X178" s="30">
        <f>IFERROR(X190/X12,"")</f>
        <v/>
      </c>
      <c r="Y178" s="30">
        <f>IFERROR(Y190/Y12,"")</f>
        <v/>
      </c>
      <c r="Z178" s="30">
        <f>IFERROR(Z190/Z12,"")</f>
        <v/>
      </c>
      <c r="AA178" s="30">
        <f>IFERROR(AA190/AA12,"")</f>
        <v/>
      </c>
      <c r="AB178" s="30">
        <f>IFERROR(AB190/AB12,"")</f>
        <v/>
      </c>
      <c r="AC178" s="30">
        <f>IFERROR(AC190/AC12,"")</f>
        <v/>
      </c>
      <c r="AD178" s="31" t="n">
        <v>0.125</v>
      </c>
      <c r="AE178" s="31" t="n">
        <v>0.135</v>
      </c>
      <c r="AF178" s="31" t="n">
        <v>0.11</v>
      </c>
      <c r="AG178" s="31" t="n">
        <v>0.056</v>
      </c>
      <c r="AH178" s="31" t="n">
        <v>0.124</v>
      </c>
      <c r="AI178" s="31" t="n">
        <v>0.134</v>
      </c>
      <c r="AJ178" s="31" t="n">
        <v>0.109</v>
      </c>
      <c r="AK178" s="31" t="n">
        <v>0.055</v>
      </c>
      <c r="AL178" s="31" t="n">
        <v>0.123</v>
      </c>
      <c r="AN178" s="30">
        <f>IFERROR(AN190/AN12,"")</f>
        <v/>
      </c>
      <c r="AO178" s="30">
        <f>IFERROR(AO190/AO12,"")</f>
        <v/>
      </c>
      <c r="AP178" s="30">
        <f>IFERROR(AP190/AP12,"")</f>
        <v/>
      </c>
      <c r="AQ178" s="30">
        <f>IFERROR(AQ190/AQ12,"")</f>
        <v/>
      </c>
      <c r="AR178" s="30">
        <f>IFERROR(AR190/AR12,"")</f>
        <v/>
      </c>
      <c r="AS178" s="30">
        <f>IFERROR(AS190/AS12,"")</f>
        <v/>
      </c>
      <c r="AT178" s="30">
        <f>IFERROR(AT190/AT12,"")</f>
        <v/>
      </c>
      <c r="AU178" s="30">
        <f>IFERROR(AU190/AU12,"")</f>
        <v/>
      </c>
      <c r="AV178" s="31" t="n">
        <v>0.099</v>
      </c>
      <c r="AW178" s="31" t="n">
        <v>0.098</v>
      </c>
    </row>
    <row r="179">
      <c r="C179" s="8" t="inlineStr">
        <is>
          <t>RSU Tax Withholding % of SBC (July vest cycle -&gt; Q4-heavy)</t>
        </is>
      </c>
      <c r="G179" s="30">
        <f>IFERROR(-G228/G190,"")</f>
        <v/>
      </c>
      <c r="H179" s="30">
        <f>IFERROR(-H228/H190,"")</f>
        <v/>
      </c>
      <c r="I179" s="30">
        <f>IFERROR(-I228/I190,"")</f>
        <v/>
      </c>
      <c r="J179" s="30">
        <f>IFERROR(-J228/J190,"")</f>
        <v/>
      </c>
      <c r="K179" s="30">
        <f>IFERROR(-K228/K190,"")</f>
        <v/>
      </c>
      <c r="L179" s="30">
        <f>IFERROR(-L228/L190,"")</f>
        <v/>
      </c>
      <c r="M179" s="30">
        <f>IFERROR(-M228/M190,"")</f>
        <v/>
      </c>
      <c r="N179" s="30">
        <f>IFERROR(-N228/N190,"")</f>
        <v/>
      </c>
      <c r="O179" s="30">
        <f>IFERROR(-O228/O190,"")</f>
        <v/>
      </c>
      <c r="P179" s="30">
        <f>IFERROR(-P228/P190,"")</f>
        <v/>
      </c>
      <c r="Q179" s="30">
        <f>IFERROR(-Q228/Q190,"")</f>
        <v/>
      </c>
      <c r="R179" s="30">
        <f>IFERROR(-R228/R190,"")</f>
        <v/>
      </c>
      <c r="S179" s="30">
        <f>IFERROR(-S228/S190,"")</f>
        <v/>
      </c>
      <c r="T179" s="30">
        <f>IFERROR(-T228/T190,"")</f>
        <v/>
      </c>
      <c r="U179" s="30">
        <f>IFERROR(-U228/U190,"")</f>
        <v/>
      </c>
      <c r="V179" s="30">
        <f>IFERROR(-V228/V190,"")</f>
        <v/>
      </c>
      <c r="W179" s="30">
        <f>IFERROR(-W228/W190,"")</f>
        <v/>
      </c>
      <c r="X179" s="30">
        <f>IFERROR(-X228/X190,"")</f>
        <v/>
      </c>
      <c r="Y179" s="30">
        <f>IFERROR(-Y228/Y190,"")</f>
        <v/>
      </c>
      <c r="Z179" s="30">
        <f>IFERROR(-Z228/Z190,"")</f>
        <v/>
      </c>
      <c r="AA179" s="30">
        <f>IFERROR(-AA228/AA190,"")</f>
        <v/>
      </c>
      <c r="AB179" s="30">
        <f>IFERROR(-AB228/AB190,"")</f>
        <v/>
      </c>
      <c r="AC179" s="30">
        <f>IFERROR(-AC228/AC190,"")</f>
        <v/>
      </c>
      <c r="AD179" s="31" t="n">
        <v>0.75</v>
      </c>
      <c r="AE179" s="31" t="n">
        <v>0.45</v>
      </c>
      <c r="AF179" s="31" t="n">
        <v>0.4</v>
      </c>
      <c r="AG179" s="31" t="n">
        <v>0.25</v>
      </c>
      <c r="AH179" s="31" t="n">
        <v>0.75</v>
      </c>
      <c r="AI179" s="31" t="n">
        <v>0.45</v>
      </c>
      <c r="AJ179" s="31" t="n">
        <v>0.4</v>
      </c>
      <c r="AK179" s="31" t="n">
        <v>0.25</v>
      </c>
      <c r="AL179" s="31" t="n">
        <v>0.75</v>
      </c>
      <c r="AN179" s="30">
        <f>IFERROR(-AN228/AN190,"")</f>
        <v/>
      </c>
      <c r="AO179" s="30">
        <f>IFERROR(-AO228/AO190,"")</f>
        <v/>
      </c>
      <c r="AP179" s="30">
        <f>IFERROR(-AP228/AP190,"")</f>
        <v/>
      </c>
      <c r="AQ179" s="30">
        <f>IFERROR(-AQ228/AQ190,"")</f>
        <v/>
      </c>
      <c r="AR179" s="30">
        <f>IFERROR(-AR228/AR190,"")</f>
        <v/>
      </c>
      <c r="AS179" s="30">
        <f>IFERROR(-AS228/AS190,"")</f>
        <v/>
      </c>
      <c r="AT179" s="30">
        <f>IFERROR(-AT228/AT190,"")</f>
        <v/>
      </c>
      <c r="AU179" s="30">
        <f>IFERROR(-AU228/AU190,"")</f>
        <v/>
      </c>
      <c r="AV179" s="31" t="n">
        <v>0.46</v>
      </c>
      <c r="AW179" s="31" t="n">
        <v>0.46</v>
      </c>
    </row>
    <row r="180">
      <c r="C180" s="8" t="inlineStr">
        <is>
          <t>Buybacks % of FCF ($8B authorization; return +60% YoY pace)</t>
        </is>
      </c>
      <c r="G180" s="30">
        <f>IFERROR(-G229/(G205+G211+G212),"")</f>
        <v/>
      </c>
      <c r="H180" s="30">
        <f>IFERROR(-H229/(H205+H211+H212),"")</f>
        <v/>
      </c>
      <c r="I180" s="30">
        <f>IFERROR(-I229/(I205+I211+I212),"")</f>
        <v/>
      </c>
      <c r="J180" s="30">
        <f>IFERROR(-J229/(J205+J211+J212),"")</f>
        <v/>
      </c>
      <c r="K180" s="30">
        <f>IFERROR(-K229/(K205+K211+K212),"")</f>
        <v/>
      </c>
      <c r="L180" s="30">
        <f>IFERROR(-L229/(L205+L211+L212),"")</f>
        <v/>
      </c>
      <c r="M180" s="30">
        <f>IFERROR(-M229/(M205+M211+M212),"")</f>
        <v/>
      </c>
      <c r="N180" s="30">
        <f>IFERROR(-N229/(N205+N211+N212),"")</f>
        <v/>
      </c>
      <c r="O180" s="30">
        <f>IFERROR(-O229/(O205+O211+O212),"")</f>
        <v/>
      </c>
      <c r="P180" s="30">
        <f>IFERROR(-P229/(P205+P211+P212),"")</f>
        <v/>
      </c>
      <c r="Q180" s="30">
        <f>IFERROR(-Q229/(Q205+Q211+Q212),"")</f>
        <v/>
      </c>
      <c r="R180" s="30">
        <f>IFERROR(-R229/(R205+R211+R212),"")</f>
        <v/>
      </c>
      <c r="S180" s="30">
        <f>IFERROR(-S229/(S205+S211+S212),"")</f>
        <v/>
      </c>
      <c r="T180" s="30">
        <f>IFERROR(-T229/(T205+T211+T212),"")</f>
        <v/>
      </c>
      <c r="U180" s="30">
        <f>IFERROR(-U229/(U205+U211+U212),"")</f>
        <v/>
      </c>
      <c r="V180" s="30">
        <f>IFERROR(-V229/(V205+V211+V212),"")</f>
        <v/>
      </c>
      <c r="W180" s="30">
        <f>IFERROR(-W229/(W205+W211+W212),"")</f>
        <v/>
      </c>
      <c r="X180" s="30">
        <f>IFERROR(-X229/(X205+X211+X212),"")</f>
        <v/>
      </c>
      <c r="Y180" s="30">
        <f>IFERROR(-Y229/(Y205+Y211+Y212),"")</f>
        <v/>
      </c>
      <c r="Z180" s="30">
        <f>IFERROR(-Z229/(Z205+Z211+Z212),"")</f>
        <v/>
      </c>
      <c r="AA180" s="30">
        <f>IFERROR(-AA229/(AA205+AA211+AA212),"")</f>
        <v/>
      </c>
      <c r="AB180" s="30">
        <f>IFERROR(-AB229/(AB205+AB211+AB212),"")</f>
        <v/>
      </c>
      <c r="AC180" s="30">
        <f>IFERROR(-AC229/(AC205+AC211+AC212),"")</f>
        <v/>
      </c>
      <c r="AD180" s="31" t="n">
        <v>0.55</v>
      </c>
      <c r="AE180" s="31" t="n">
        <v>0.6</v>
      </c>
      <c r="AF180" s="31" t="n">
        <v>0.6</v>
      </c>
      <c r="AG180" s="31" t="n">
        <v>0.6</v>
      </c>
      <c r="AH180" s="31" t="n">
        <v>0.6</v>
      </c>
      <c r="AI180" s="31" t="n">
        <v>0.6</v>
      </c>
      <c r="AJ180" s="31" t="n">
        <v>0.6</v>
      </c>
      <c r="AK180" s="31" t="n">
        <v>0.6</v>
      </c>
      <c r="AL180" s="31" t="n">
        <v>0.6</v>
      </c>
      <c r="AN180" s="30">
        <f>IFERROR(-AN229/(AN205+AN211+AN212),"")</f>
        <v/>
      </c>
      <c r="AO180" s="30">
        <f>IFERROR(-AO229/(AO205+AO211+AO212),"")</f>
        <v/>
      </c>
      <c r="AP180" s="30">
        <f>IFERROR(-AP229/(AP205+AP211+AP212),"")</f>
        <v/>
      </c>
      <c r="AQ180" s="30">
        <f>IFERROR(-AQ229/(AQ205+AQ211+AQ212),"")</f>
        <v/>
      </c>
      <c r="AR180" s="30">
        <f>IFERROR(-AR229/(AR205+AR211+AR212),"")</f>
        <v/>
      </c>
      <c r="AS180" s="30">
        <f>IFERROR(-AS229/(AS205+AS211+AS212),"")</f>
        <v/>
      </c>
      <c r="AT180" s="30">
        <f>IFERROR(-AT229/(AT205+AT211+AT212),"")</f>
        <v/>
      </c>
      <c r="AU180" s="30">
        <f>IFERROR(-AU229/(AU205+AU211+AU212),"")</f>
        <v/>
      </c>
      <c r="AV180" s="31" t="n">
        <v>0.6</v>
      </c>
      <c r="AW180" s="31" t="n">
        <v>0.6</v>
      </c>
    </row>
    <row r="181">
      <c r="C181" s="8" t="inlineStr">
        <is>
          <t>Dividend YoY Growth % (+15% guided)</t>
        </is>
      </c>
      <c r="K181" s="30">
        <f>IFERROR(K230/G230-1,"")</f>
        <v/>
      </c>
      <c r="L181" s="30">
        <f>IFERROR(L230/H230-1,"")</f>
        <v/>
      </c>
      <c r="M181" s="30">
        <f>IFERROR(M230/I230-1,"")</f>
        <v/>
      </c>
      <c r="N181" s="30">
        <f>IFERROR(N230/J230-1,"")</f>
        <v/>
      </c>
      <c r="O181" s="30">
        <f>IFERROR(O230/K230-1,"")</f>
        <v/>
      </c>
      <c r="P181" s="30">
        <f>IFERROR(P230/L230-1,"")</f>
        <v/>
      </c>
      <c r="Q181" s="30">
        <f>IFERROR(Q230/M230-1,"")</f>
        <v/>
      </c>
      <c r="R181" s="30">
        <f>IFERROR(R230/N230-1,"")</f>
        <v/>
      </c>
      <c r="S181" s="30">
        <f>IFERROR(S230/O230-1,"")</f>
        <v/>
      </c>
      <c r="T181" s="30">
        <f>IFERROR(T230/P230-1,"")</f>
        <v/>
      </c>
      <c r="U181" s="30">
        <f>IFERROR(U230/Q230-1,"")</f>
        <v/>
      </c>
      <c r="V181" s="30">
        <f>IFERROR(V230/R230-1,"")</f>
        <v/>
      </c>
      <c r="W181" s="30">
        <f>IFERROR(W230/S230-1,"")</f>
        <v/>
      </c>
      <c r="X181" s="30">
        <f>IFERROR(X230/T230-1,"")</f>
        <v/>
      </c>
      <c r="Y181" s="30">
        <f>IFERROR(Y230/U230-1,"")</f>
        <v/>
      </c>
      <c r="Z181" s="30">
        <f>IFERROR(Z230/V230-1,"")</f>
        <v/>
      </c>
      <c r="AA181" s="30">
        <f>IFERROR(AA230/W230-1,"")</f>
        <v/>
      </c>
      <c r="AB181" s="30">
        <f>IFERROR(AB230/X230-1,"")</f>
        <v/>
      </c>
      <c r="AC181" s="30">
        <f>IFERROR(AC230/Y230-1,"")</f>
        <v/>
      </c>
      <c r="AD181" s="31" t="n">
        <v>0.15</v>
      </c>
      <c r="AE181" s="31" t="n">
        <v>0.15</v>
      </c>
      <c r="AF181" s="31" t="n">
        <v>0.15</v>
      </c>
      <c r="AG181" s="31" t="n">
        <v>0.15</v>
      </c>
      <c r="AH181" s="31" t="n">
        <v>0.15</v>
      </c>
      <c r="AI181" s="31" t="n">
        <v>0.15</v>
      </c>
      <c r="AJ181" s="31" t="n">
        <v>0.15</v>
      </c>
      <c r="AK181" s="31" t="n">
        <v>0.15</v>
      </c>
      <c r="AL181" s="31" t="n">
        <v>0.15</v>
      </c>
      <c r="AO181" s="30">
        <f>IFERROR(AO230/AN230-1,"")</f>
        <v/>
      </c>
      <c r="AP181" s="30">
        <f>IFERROR(AP230/AO230-1,"")</f>
        <v/>
      </c>
      <c r="AQ181" s="30">
        <f>IFERROR(AQ230/AP230-1,"")</f>
        <v/>
      </c>
      <c r="AR181" s="30">
        <f>IFERROR(AR230/AQ230-1,"")</f>
        <v/>
      </c>
      <c r="AS181" s="30">
        <f>IFERROR(AS230/AR230-1,"")</f>
        <v/>
      </c>
      <c r="AT181" s="30">
        <f>IFERROR(AT230/AS230-1,"")</f>
        <v/>
      </c>
      <c r="AU181" s="30">
        <f>IFERROR(AU230/AT230-1,"")</f>
        <v/>
      </c>
      <c r="AV181" s="31" t="n">
        <v>0.14</v>
      </c>
      <c r="AW181" s="31" t="n">
        <v>0.13</v>
      </c>
    </row>
    <row r="182"/>
    <row r="183"/>
    <row r="184">
      <c r="B184" s="19" t="inlineStr">
        <is>
          <t>Cash Flow Statement</t>
        </is>
      </c>
      <c r="C184" s="19" t="n"/>
      <c r="D184" s="19" t="n"/>
      <c r="E184" s="19" t="n"/>
      <c r="F184" s="19" t="n"/>
      <c r="G184" s="19" t="n"/>
      <c r="H184" s="19" t="n"/>
      <c r="I184" s="19" t="n"/>
      <c r="J184" s="19" t="n"/>
      <c r="K184" s="19" t="n"/>
      <c r="L184" s="19" t="n"/>
      <c r="M184" s="19" t="n"/>
      <c r="N184" s="19" t="n"/>
      <c r="O184" s="19" t="n"/>
      <c r="P184" s="19" t="n"/>
      <c r="Q184" s="19" t="n"/>
      <c r="R184" s="19" t="n"/>
      <c r="S184" s="19" t="n"/>
      <c r="T184" s="19" t="n"/>
      <c r="U184" s="19" t="n"/>
      <c r="V184" s="19" t="n"/>
      <c r="W184" s="19" t="n"/>
      <c r="X184" s="19" t="n"/>
      <c r="Y184" s="19" t="n"/>
      <c r="Z184" s="19" t="n"/>
      <c r="AA184" s="19" t="n"/>
      <c r="AB184" s="19" t="n"/>
      <c r="AC184" s="19" t="n"/>
      <c r="AD184" s="19" t="n"/>
      <c r="AE184" s="19" t="n"/>
      <c r="AF184" s="19" t="n"/>
      <c r="AG184" s="19" t="n"/>
      <c r="AH184" s="19" t="n"/>
      <c r="AI184" s="19" t="n"/>
      <c r="AJ184" s="19" t="n"/>
      <c r="AK184" s="19" t="n"/>
      <c r="AL184" s="19" t="n"/>
      <c r="AN184" s="19" t="n"/>
      <c r="AO184" s="19" t="n"/>
      <c r="AP184" s="19" t="n"/>
      <c r="AQ184" s="19" t="n"/>
      <c r="AR184" s="19" t="n"/>
      <c r="AS184" s="19" t="n"/>
      <c r="AT184" s="19" t="n"/>
      <c r="AU184" s="19" t="n"/>
      <c r="AV184" s="19" t="n"/>
      <c r="AW184" s="19" t="n"/>
    </row>
    <row r="185"/>
    <row r="186">
      <c r="C186" s="8" t="inlineStr">
        <is>
          <t>Net Income</t>
        </is>
      </c>
      <c r="G186" s="18">
        <f>G38</f>
        <v/>
      </c>
      <c r="H186" s="18">
        <f>H38</f>
        <v/>
      </c>
      <c r="I186" s="18">
        <f>I38</f>
        <v/>
      </c>
      <c r="J186" s="18">
        <f>J38</f>
        <v/>
      </c>
      <c r="K186" s="18">
        <f>K38</f>
        <v/>
      </c>
      <c r="L186" s="18">
        <f>L38</f>
        <v/>
      </c>
      <c r="M186" s="18">
        <f>M38</f>
        <v/>
      </c>
      <c r="N186" s="18">
        <f>N38</f>
        <v/>
      </c>
      <c r="O186" s="18">
        <f>O38</f>
        <v/>
      </c>
      <c r="P186" s="18">
        <f>P38</f>
        <v/>
      </c>
      <c r="Q186" s="18">
        <f>Q38</f>
        <v/>
      </c>
      <c r="R186" s="18">
        <f>R38</f>
        <v/>
      </c>
      <c r="S186" s="18">
        <f>S38</f>
        <v/>
      </c>
      <c r="T186" s="18">
        <f>T38</f>
        <v/>
      </c>
      <c r="U186" s="18">
        <f>U38</f>
        <v/>
      </c>
      <c r="V186" s="18">
        <f>V38</f>
        <v/>
      </c>
      <c r="W186" s="18">
        <f>W38</f>
        <v/>
      </c>
      <c r="X186" s="18">
        <f>X38</f>
        <v/>
      </c>
      <c r="Y186" s="18">
        <f>Y38</f>
        <v/>
      </c>
      <c r="Z186" s="18">
        <f>Z38</f>
        <v/>
      </c>
      <c r="AA186" s="18">
        <f>AA38</f>
        <v/>
      </c>
      <c r="AB186" s="18">
        <f>AB38</f>
        <v/>
      </c>
      <c r="AC186" s="18">
        <f>AC38</f>
        <v/>
      </c>
      <c r="AD186" s="18">
        <f>AD38</f>
        <v/>
      </c>
      <c r="AE186" s="18">
        <f>AE38</f>
        <v/>
      </c>
      <c r="AF186" s="18">
        <f>AF38</f>
        <v/>
      </c>
      <c r="AG186" s="18">
        <f>AG38</f>
        <v/>
      </c>
      <c r="AH186" s="18">
        <f>AH38</f>
        <v/>
      </c>
      <c r="AI186" s="18">
        <f>AI38</f>
        <v/>
      </c>
      <c r="AJ186" s="18">
        <f>AJ38</f>
        <v/>
      </c>
      <c r="AK186" s="18">
        <f>AK38</f>
        <v/>
      </c>
      <c r="AL186" s="18">
        <f>AL38</f>
        <v/>
      </c>
      <c r="AN186" s="18">
        <f>AN38</f>
        <v/>
      </c>
      <c r="AO186" s="18">
        <f>AO38</f>
        <v/>
      </c>
      <c r="AP186" s="18">
        <f>AP38</f>
        <v/>
      </c>
      <c r="AQ186" s="18">
        <f>AQ38</f>
        <v/>
      </c>
      <c r="AR186" s="18">
        <f>AR38</f>
        <v/>
      </c>
      <c r="AS186" s="24">
        <f>AA186+AB186+AC186+AD186</f>
        <v/>
      </c>
      <c r="AT186" s="24">
        <f>AE186+AF186+AG186+AH186</f>
        <v/>
      </c>
      <c r="AU186" s="24">
        <f>AI186+AJ186+AK186+AL186</f>
        <v/>
      </c>
      <c r="AV186" s="18">
        <f>AV38</f>
        <v/>
      </c>
      <c r="AW186" s="18">
        <f>AW38</f>
        <v/>
      </c>
    </row>
    <row r="187">
      <c r="C187" s="8" t="inlineStr">
        <is>
          <t>Depreciation</t>
        </is>
      </c>
      <c r="G187" s="13" t="n">
        <v>37</v>
      </c>
      <c r="H187" s="13" t="n">
        <v>40</v>
      </c>
      <c r="I187" s="13" t="n">
        <v>45</v>
      </c>
      <c r="J187" s="13" t="n">
        <v>44</v>
      </c>
      <c r="K187" s="13" t="n">
        <v>45</v>
      </c>
      <c r="L187" s="13" t="n">
        <v>51</v>
      </c>
      <c r="M187" s="13" t="n">
        <v>46</v>
      </c>
      <c r="N187" s="13" t="n">
        <v>45</v>
      </c>
      <c r="O187" s="13" t="n">
        <v>47</v>
      </c>
      <c r="P187" s="13" t="n">
        <v>47</v>
      </c>
      <c r="Q187" s="13" t="n">
        <v>33</v>
      </c>
      <c r="R187" s="13" t="n">
        <v>33</v>
      </c>
      <c r="S187" s="13" t="n">
        <v>33</v>
      </c>
      <c r="T187" s="13" t="n">
        <v>36</v>
      </c>
      <c r="U187" s="13" t="n">
        <v>42</v>
      </c>
      <c r="V187" s="13" t="n">
        <v>48</v>
      </c>
      <c r="W187" s="13" t="n">
        <v>44</v>
      </c>
      <c r="X187" s="13" t="n">
        <v>42</v>
      </c>
      <c r="Y187" s="13" t="n">
        <v>43</v>
      </c>
      <c r="Z187" s="13" t="n">
        <v>43</v>
      </c>
      <c r="AA187" s="13" t="n">
        <v>44</v>
      </c>
      <c r="AB187" s="13" t="n">
        <v>44</v>
      </c>
      <c r="AC187" s="13" t="n">
        <v>45</v>
      </c>
      <c r="AD187" s="25">
        <f>AC109*AD175</f>
        <v/>
      </c>
      <c r="AE187" s="25">
        <f>AD109*AE175</f>
        <v/>
      </c>
      <c r="AF187" s="25">
        <f>AE109*AF175</f>
        <v/>
      </c>
      <c r="AG187" s="25">
        <f>AF109*AG175</f>
        <v/>
      </c>
      <c r="AH187" s="25">
        <f>AG109*AH175</f>
        <v/>
      </c>
      <c r="AI187" s="25">
        <f>AH109*AI175</f>
        <v/>
      </c>
      <c r="AJ187" s="25">
        <f>AI109*AJ175</f>
        <v/>
      </c>
      <c r="AK187" s="25">
        <f>AJ109*AK175</f>
        <v/>
      </c>
      <c r="AL187" s="25">
        <f>AK109*AL175</f>
        <v/>
      </c>
      <c r="AN187" s="13" t="n">
        <v>166</v>
      </c>
      <c r="AO187" s="13" t="n">
        <v>187</v>
      </c>
      <c r="AP187" s="13" t="n">
        <v>160</v>
      </c>
      <c r="AQ187" s="13" t="n">
        <v>159</v>
      </c>
      <c r="AR187" s="13" t="n">
        <v>172</v>
      </c>
      <c r="AS187" s="25">
        <f>AA187+AB187+AC187+AD187</f>
        <v/>
      </c>
      <c r="AT187" s="25">
        <f>AE187+AF187+AG187+AH187</f>
        <v/>
      </c>
      <c r="AU187" s="25">
        <f>AI187+AJ187+AK187+AL187</f>
        <v/>
      </c>
      <c r="AV187" s="25">
        <f>AU109*AV175</f>
        <v/>
      </c>
      <c r="AW187" s="25">
        <f>AV109*AW175</f>
        <v/>
      </c>
    </row>
    <row r="188">
      <c r="C188" s="8" t="inlineStr">
        <is>
          <t>Amortization of Acquired Intangible Assets</t>
        </is>
      </c>
      <c r="G188" s="13" t="n">
        <v>9</v>
      </c>
      <c r="H188" s="13" t="n">
        <v>51</v>
      </c>
      <c r="I188" s="13" t="n">
        <v>68</v>
      </c>
      <c r="J188" s="13" t="n">
        <v>69</v>
      </c>
      <c r="K188" s="13" t="n">
        <v>69</v>
      </c>
      <c r="L188" s="13" t="n">
        <v>164</v>
      </c>
      <c r="M188" s="13" t="n">
        <v>163</v>
      </c>
      <c r="N188" s="13" t="n">
        <v>163</v>
      </c>
      <c r="O188" s="13" t="n">
        <v>162</v>
      </c>
      <c r="P188" s="13" t="n">
        <v>162</v>
      </c>
      <c r="Q188" s="13" t="n">
        <v>160</v>
      </c>
      <c r="R188" s="13" t="n">
        <v>162</v>
      </c>
      <c r="S188" s="13" t="n">
        <v>158</v>
      </c>
      <c r="T188" s="13" t="n">
        <v>156</v>
      </c>
      <c r="U188" s="13" t="n">
        <v>156</v>
      </c>
      <c r="V188" s="13" t="n">
        <v>160</v>
      </c>
      <c r="W188" s="13" t="n">
        <v>157</v>
      </c>
      <c r="X188" s="13" t="n">
        <v>157</v>
      </c>
      <c r="Y188" s="13" t="n">
        <v>158</v>
      </c>
      <c r="Z188" s="13" t="n">
        <v>165</v>
      </c>
      <c r="AA188" s="13" t="n">
        <v>165</v>
      </c>
      <c r="AB188" s="13" t="n">
        <v>165</v>
      </c>
      <c r="AC188" s="13" t="n">
        <v>165</v>
      </c>
      <c r="AD188" s="25">
        <f>-(AD17+AD24)</f>
        <v/>
      </c>
      <c r="AE188" s="25">
        <f>-(AE17+AE24)</f>
        <v/>
      </c>
      <c r="AF188" s="25">
        <f>-(AF17+AF24)</f>
        <v/>
      </c>
      <c r="AG188" s="25">
        <f>-(AG17+AG24)</f>
        <v/>
      </c>
      <c r="AH188" s="25">
        <f>-(AH17+AH24)</f>
        <v/>
      </c>
      <c r="AI188" s="25">
        <f>-(AI17+AI24)</f>
        <v/>
      </c>
      <c r="AJ188" s="25">
        <f>-(AJ17+AJ24)</f>
        <v/>
      </c>
      <c r="AK188" s="25">
        <f>-(AK17+AK24)</f>
        <v/>
      </c>
      <c r="AL188" s="25">
        <f>-(AL17+AL24)</f>
        <v/>
      </c>
      <c r="AN188" s="13" t="n">
        <v>197</v>
      </c>
      <c r="AO188" s="13" t="n">
        <v>559</v>
      </c>
      <c r="AP188" s="13" t="n">
        <v>646</v>
      </c>
      <c r="AQ188" s="13" t="n">
        <v>630</v>
      </c>
      <c r="AR188" s="13" t="n">
        <v>637</v>
      </c>
      <c r="AS188" s="25">
        <f>AA188+AB188+AC188+AD188</f>
        <v/>
      </c>
      <c r="AT188" s="25">
        <f>AE188+AF188+AG188+AH188</f>
        <v/>
      </c>
      <c r="AU188" s="25">
        <f>AI188+AJ188+AK188+AL188</f>
        <v/>
      </c>
      <c r="AV188" s="25">
        <f>-(AV17+AV24)</f>
        <v/>
      </c>
      <c r="AW188" s="25">
        <f>-(AW17+AW24)</f>
        <v/>
      </c>
    </row>
    <row r="189">
      <c r="C189" s="8" t="inlineStr">
        <is>
          <t>Non-cash Operating Lease Cost</t>
        </is>
      </c>
      <c r="G189" s="13" t="n">
        <v>13</v>
      </c>
      <c r="H189" s="13" t="n">
        <v>15</v>
      </c>
      <c r="I189" s="13" t="n">
        <v>17</v>
      </c>
      <c r="J189" s="13" t="n">
        <v>17</v>
      </c>
      <c r="K189" s="13" t="n">
        <v>18</v>
      </c>
      <c r="L189" s="13" t="n">
        <v>22</v>
      </c>
      <c r="M189" s="13" t="n">
        <v>22</v>
      </c>
      <c r="N189" s="13" t="n">
        <v>21</v>
      </c>
      <c r="O189" s="13" t="n">
        <v>23</v>
      </c>
      <c r="P189" s="13" t="n">
        <v>23</v>
      </c>
      <c r="Q189" s="13" t="n">
        <v>22</v>
      </c>
      <c r="R189" s="13" t="n">
        <v>22</v>
      </c>
      <c r="S189" s="13" t="n">
        <v>22</v>
      </c>
      <c r="T189" s="13" t="n">
        <v>21</v>
      </c>
      <c r="U189" s="13" t="n">
        <v>20</v>
      </c>
      <c r="V189" s="13" t="n">
        <v>18</v>
      </c>
      <c r="W189" s="13" t="n">
        <v>19</v>
      </c>
      <c r="X189" s="13" t="n">
        <v>18</v>
      </c>
      <c r="Y189" s="13" t="n">
        <v>19</v>
      </c>
      <c r="Z189" s="13" t="n">
        <v>19</v>
      </c>
      <c r="AA189" s="13" t="n">
        <v>23</v>
      </c>
      <c r="AB189" s="13" t="n">
        <v>26</v>
      </c>
      <c r="AC189" s="13" t="n">
        <v>28</v>
      </c>
      <c r="AD189" s="28" t="n">
        <v>0</v>
      </c>
      <c r="AE189" s="28" t="n">
        <v>0</v>
      </c>
      <c r="AF189" s="28" t="n">
        <v>0</v>
      </c>
      <c r="AG189" s="28" t="n">
        <v>0</v>
      </c>
      <c r="AH189" s="28" t="n">
        <v>0</v>
      </c>
      <c r="AI189" s="28" t="n">
        <v>0</v>
      </c>
      <c r="AJ189" s="28" t="n">
        <v>0</v>
      </c>
      <c r="AK189" s="28" t="n">
        <v>0</v>
      </c>
      <c r="AL189" s="28" t="n">
        <v>0</v>
      </c>
      <c r="AN189" s="13" t="n">
        <v>62</v>
      </c>
      <c r="AO189" s="13" t="n">
        <v>83</v>
      </c>
      <c r="AP189" s="13" t="n">
        <v>90</v>
      </c>
      <c r="AQ189" s="13" t="n">
        <v>81</v>
      </c>
      <c r="AR189" s="13" t="n">
        <v>75</v>
      </c>
      <c r="AS189" s="25">
        <f>AA189+AB189+AC189+AD189</f>
        <v/>
      </c>
      <c r="AT189" s="25">
        <f>AE189+AF189+AG189+AH189</f>
        <v/>
      </c>
      <c r="AU189" s="25">
        <f>AI189+AJ189+AK189+AL189</f>
        <v/>
      </c>
      <c r="AV189" s="28" t="n">
        <v>0</v>
      </c>
      <c r="AW189" s="28" t="n">
        <v>0</v>
      </c>
    </row>
    <row r="190">
      <c r="C190" s="8" t="inlineStr">
        <is>
          <t>Share-based Compensation Expense</t>
        </is>
      </c>
      <c r="G190" s="13" t="n">
        <v>111</v>
      </c>
      <c r="H190" s="13" t="n">
        <v>180</v>
      </c>
      <c r="I190" s="13" t="n">
        <v>218</v>
      </c>
      <c r="J190" s="13" t="n">
        <v>244</v>
      </c>
      <c r="K190" s="13" t="n">
        <v>280</v>
      </c>
      <c r="L190" s="13" t="n">
        <v>336</v>
      </c>
      <c r="M190" s="13" t="n">
        <v>346</v>
      </c>
      <c r="N190" s="13" t="n">
        <v>346</v>
      </c>
      <c r="O190" s="13" t="n">
        <v>422</v>
      </c>
      <c r="P190" s="13" t="n">
        <v>423</v>
      </c>
      <c r="Q190" s="13" t="n">
        <v>419</v>
      </c>
      <c r="R190" s="13" t="n">
        <v>448</v>
      </c>
      <c r="S190" s="13" t="n">
        <v>495</v>
      </c>
      <c r="T190" s="13" t="n">
        <v>475</v>
      </c>
      <c r="U190" s="13" t="n">
        <v>451</v>
      </c>
      <c r="V190" s="13" t="n">
        <v>519</v>
      </c>
      <c r="W190" s="13" t="n">
        <v>511</v>
      </c>
      <c r="X190" s="13" t="n">
        <v>498</v>
      </c>
      <c r="Y190" s="13" t="n">
        <v>469</v>
      </c>
      <c r="Z190" s="13" t="n">
        <v>490</v>
      </c>
      <c r="AA190" s="13" t="n">
        <v>543</v>
      </c>
      <c r="AB190" s="13" t="n">
        <v>521</v>
      </c>
      <c r="AC190" s="13" t="n">
        <v>485</v>
      </c>
      <c r="AD190" s="25">
        <f>AD12*AD178</f>
        <v/>
      </c>
      <c r="AE190" s="25">
        <f>AE12*AE178</f>
        <v/>
      </c>
      <c r="AF190" s="25">
        <f>AF12*AF178</f>
        <v/>
      </c>
      <c r="AG190" s="25">
        <f>AG12*AG178</f>
        <v/>
      </c>
      <c r="AH190" s="25">
        <f>AH12*AH178</f>
        <v/>
      </c>
      <c r="AI190" s="25">
        <f>AI12*AI178</f>
        <v/>
      </c>
      <c r="AJ190" s="25">
        <f>AJ12*AJ178</f>
        <v/>
      </c>
      <c r="AK190" s="25">
        <f>AK12*AK178</f>
        <v/>
      </c>
      <c r="AL190" s="25">
        <f>AL12*AL178</f>
        <v/>
      </c>
      <c r="AN190" s="13" t="n">
        <v>753</v>
      </c>
      <c r="AO190" s="13" t="n">
        <v>1308</v>
      </c>
      <c r="AP190" s="13" t="n">
        <v>1712</v>
      </c>
      <c r="AQ190" s="13" t="n">
        <v>1940</v>
      </c>
      <c r="AR190" s="13" t="n">
        <v>1968</v>
      </c>
      <c r="AS190" s="25">
        <f>AA190+AB190+AC190+AD190</f>
        <v/>
      </c>
      <c r="AT190" s="25">
        <f>AE190+AF190+AG190+AH190</f>
        <v/>
      </c>
      <c r="AU190" s="25">
        <f>AI190+AJ190+AK190+AL190</f>
        <v/>
      </c>
      <c r="AV190" s="25">
        <f>AV12*AV178</f>
        <v/>
      </c>
      <c r="AW190" s="25">
        <f>AW12*AW178</f>
        <v/>
      </c>
    </row>
    <row r="191">
      <c r="C191" s="8" t="inlineStr">
        <is>
          <t>Deferred Income Taxes</t>
        </is>
      </c>
      <c r="G191" s="13" t="n">
        <v>17</v>
      </c>
      <c r="H191" s="13" t="n">
        <v>-6</v>
      </c>
      <c r="I191" s="13" t="n">
        <v>58</v>
      </c>
      <c r="J191" s="13" t="n">
        <v>-111</v>
      </c>
      <c r="K191" s="13" t="n">
        <v>-16</v>
      </c>
      <c r="L191" s="13" t="n">
        <v>4</v>
      </c>
      <c r="M191" s="13" t="n">
        <v>118</v>
      </c>
      <c r="N191" s="13" t="n">
        <v>14</v>
      </c>
      <c r="O191" s="13" t="n">
        <v>-28</v>
      </c>
      <c r="P191" s="13" t="n">
        <v>-262</v>
      </c>
      <c r="Q191" s="13" t="n">
        <v>-99</v>
      </c>
      <c r="R191" s="13" t="n">
        <v>-239</v>
      </c>
      <c r="S191" s="13" t="n">
        <v>-126</v>
      </c>
      <c r="T191" s="13" t="n">
        <v>-184</v>
      </c>
      <c r="U191" s="13" t="n">
        <v>-51</v>
      </c>
      <c r="V191" s="13" t="n">
        <v>-193</v>
      </c>
      <c r="W191" s="13" t="n">
        <v>-91</v>
      </c>
      <c r="X191" s="13" t="n">
        <v>-136</v>
      </c>
      <c r="Y191" s="13" t="n">
        <v>-51</v>
      </c>
      <c r="Z191" s="13" t="n">
        <v>-157</v>
      </c>
      <c r="AA191" s="13" t="n">
        <v>58</v>
      </c>
      <c r="AB191" s="13" t="n">
        <v>79</v>
      </c>
      <c r="AC191" s="13" t="n">
        <v>1013</v>
      </c>
      <c r="AD191" s="28" t="n">
        <v>0</v>
      </c>
      <c r="AE191" s="28" t="n">
        <v>0</v>
      </c>
      <c r="AF191" s="28" t="n">
        <v>0</v>
      </c>
      <c r="AG191" s="28" t="n">
        <v>0</v>
      </c>
      <c r="AH191" s="28" t="n">
        <v>0</v>
      </c>
      <c r="AI191" s="28" t="n">
        <v>0</v>
      </c>
      <c r="AJ191" s="28" t="n">
        <v>0</v>
      </c>
      <c r="AK191" s="28" t="n">
        <v>0</v>
      </c>
      <c r="AL191" s="28" t="n">
        <v>0</v>
      </c>
      <c r="AN191" s="13" t="n">
        <v>-42</v>
      </c>
      <c r="AO191" s="13" t="n">
        <v>120</v>
      </c>
      <c r="AP191" s="13" t="n">
        <v>-628</v>
      </c>
      <c r="AQ191" s="13" t="n">
        <v>-554</v>
      </c>
      <c r="AR191" s="13" t="n">
        <v>-435</v>
      </c>
      <c r="AS191" s="25">
        <f>AA191+AB191+AC191+AD191</f>
        <v/>
      </c>
      <c r="AT191" s="25">
        <f>AE191+AF191+AG191+AH191</f>
        <v/>
      </c>
      <c r="AU191" s="25">
        <f>AI191+AJ191+AK191+AL191</f>
        <v/>
      </c>
      <c r="AV191" s="28" t="n">
        <v>0</v>
      </c>
      <c r="AW191" s="28" t="n">
        <v>0</v>
      </c>
    </row>
    <row r="192">
      <c r="C192" s="8" t="inlineStr">
        <is>
          <t>Provision for Credit Losses (broken out FY26)</t>
        </is>
      </c>
      <c r="G192" s="13" t="n">
        <v>0</v>
      </c>
      <c r="H192" s="13" t="n">
        <v>0</v>
      </c>
      <c r="I192" s="13" t="n">
        <v>0</v>
      </c>
      <c r="J192" s="13" t="n">
        <v>0</v>
      </c>
      <c r="K192" s="13" t="n">
        <v>0</v>
      </c>
      <c r="L192" s="13" t="n">
        <v>0</v>
      </c>
      <c r="M192" s="13" t="n">
        <v>0</v>
      </c>
      <c r="N192" s="13" t="n">
        <v>0</v>
      </c>
      <c r="O192" s="13" t="n">
        <v>0</v>
      </c>
      <c r="P192" s="13" t="n">
        <v>0</v>
      </c>
      <c r="Q192" s="13" t="n">
        <v>0</v>
      </c>
      <c r="R192" s="13" t="n">
        <v>0</v>
      </c>
      <c r="S192" s="13" t="n">
        <v>0</v>
      </c>
      <c r="T192" s="13" t="n">
        <v>0</v>
      </c>
      <c r="U192" s="13" t="n">
        <v>0</v>
      </c>
      <c r="V192" s="13" t="n">
        <v>0</v>
      </c>
      <c r="W192" s="13" t="n">
        <v>0</v>
      </c>
      <c r="X192" s="13" t="n">
        <v>0</v>
      </c>
      <c r="Y192" s="13" t="n">
        <v>0</v>
      </c>
      <c r="Z192" s="13" t="n">
        <v>0</v>
      </c>
      <c r="AA192" s="13" t="n">
        <v>0</v>
      </c>
      <c r="AB192" s="13" t="n">
        <v>105</v>
      </c>
      <c r="AC192" s="13" t="n">
        <v>84</v>
      </c>
      <c r="AD192" s="28" t="n">
        <v>0</v>
      </c>
      <c r="AE192" s="28" t="n">
        <v>0</v>
      </c>
      <c r="AF192" s="28" t="n">
        <v>0</v>
      </c>
      <c r="AG192" s="28" t="n">
        <v>0</v>
      </c>
      <c r="AH192" s="28" t="n">
        <v>0</v>
      </c>
      <c r="AI192" s="28" t="n">
        <v>0</v>
      </c>
      <c r="AJ192" s="28" t="n">
        <v>0</v>
      </c>
      <c r="AK192" s="28" t="n">
        <v>0</v>
      </c>
      <c r="AL192" s="28" t="n">
        <v>0</v>
      </c>
      <c r="AN192" s="13" t="n">
        <v>0</v>
      </c>
      <c r="AO192" s="13" t="n">
        <v>0</v>
      </c>
      <c r="AP192" s="13" t="n">
        <v>0</v>
      </c>
      <c r="AQ192" s="13" t="n">
        <v>0</v>
      </c>
      <c r="AR192" s="13" t="n">
        <v>0</v>
      </c>
      <c r="AS192" s="25">
        <f>AA192+AB192+AC192+AD192</f>
        <v/>
      </c>
      <c r="AT192" s="25">
        <f>AE192+AF192+AG192+AH192</f>
        <v/>
      </c>
      <c r="AU192" s="25">
        <f>AI192+AJ192+AK192+AL192</f>
        <v/>
      </c>
      <c r="AV192" s="28" t="n">
        <v>0</v>
      </c>
      <c r="AW192" s="28" t="n">
        <v>0</v>
      </c>
    </row>
    <row r="193">
      <c r="C193" s="8" t="inlineStr">
        <is>
          <t>Other Non-cash Items (incl. 10-K/10-Q bundling residual)</t>
        </is>
      </c>
      <c r="G193" s="13" t="n">
        <v>-16</v>
      </c>
      <c r="H193" s="13" t="n">
        <v>-32</v>
      </c>
      <c r="I193" s="13" t="n">
        <v>-1</v>
      </c>
      <c r="J193" s="13" t="n">
        <v>-196</v>
      </c>
      <c r="K193" s="13" t="n">
        <v>-35</v>
      </c>
      <c r="L193" s="13" t="n">
        <v>6</v>
      </c>
      <c r="M193" s="13" t="n">
        <v>8</v>
      </c>
      <c r="N193" s="13" t="n">
        <v>-172</v>
      </c>
      <c r="O193" s="13" t="n">
        <v>11</v>
      </c>
      <c r="P193" s="13" t="n">
        <v>31</v>
      </c>
      <c r="Q193" s="13" t="n">
        <v>6</v>
      </c>
      <c r="R193" s="13" t="n">
        <v>33</v>
      </c>
      <c r="S193" s="13" t="n">
        <v>28</v>
      </c>
      <c r="T193" s="13" t="n">
        <v>27</v>
      </c>
      <c r="U193" s="13" t="n">
        <v>14</v>
      </c>
      <c r="V193" s="13" t="n">
        <v>23</v>
      </c>
      <c r="W193" s="13" t="n">
        <v>63</v>
      </c>
      <c r="X193" s="13" t="n">
        <v>36</v>
      </c>
      <c r="Y193" s="13" t="n">
        <v>15</v>
      </c>
      <c r="Z193" s="13" t="n">
        <v>-593</v>
      </c>
      <c r="AA193" s="13" t="n">
        <v>-6</v>
      </c>
      <c r="AB193" s="13" t="n">
        <v>-76</v>
      </c>
      <c r="AC193" s="13" t="n">
        <v>-147</v>
      </c>
      <c r="AD193" s="28" t="n">
        <v>0</v>
      </c>
      <c r="AE193" s="28" t="n">
        <v>0</v>
      </c>
      <c r="AF193" s="28" t="n">
        <v>0</v>
      </c>
      <c r="AG193" s="28" t="n">
        <v>0</v>
      </c>
      <c r="AH193" s="28" t="n">
        <v>0</v>
      </c>
      <c r="AI193" s="28" t="n">
        <v>0</v>
      </c>
      <c r="AJ193" s="28" t="n">
        <v>0</v>
      </c>
      <c r="AK193" s="28" t="n">
        <v>0</v>
      </c>
      <c r="AL193" s="28" t="n">
        <v>0</v>
      </c>
      <c r="AN193" s="13" t="n">
        <v>-245</v>
      </c>
      <c r="AO193" s="13" t="n">
        <v>-193</v>
      </c>
      <c r="AP193" s="13" t="n">
        <v>81</v>
      </c>
      <c r="AQ193" s="13" t="n">
        <v>92</v>
      </c>
      <c r="AR193" s="13" t="n">
        <v>-479</v>
      </c>
      <c r="AS193" s="25">
        <f>AA193+AB193+AC193+AD193</f>
        <v/>
      </c>
      <c r="AT193" s="25">
        <f>AE193+AF193+AG193+AH193</f>
        <v/>
      </c>
      <c r="AU193" s="25">
        <f>AI193+AJ193+AK193+AL193</f>
        <v/>
      </c>
      <c r="AV193" s="28" t="n">
        <v>0</v>
      </c>
      <c r="AW193" s="28" t="n">
        <v>0</v>
      </c>
    </row>
    <row r="194">
      <c r="C194" s="8" t="inlineStr">
        <is>
          <t>Originations and Purchases of Notes HFS</t>
        </is>
      </c>
      <c r="G194" s="13" t="n">
        <v>-43</v>
      </c>
      <c r="H194" s="13" t="n">
        <v>2</v>
      </c>
      <c r="I194" s="13" t="n">
        <v>0</v>
      </c>
      <c r="J194" s="13" t="n">
        <v>0</v>
      </c>
      <c r="K194" s="13" t="n">
        <v>0</v>
      </c>
      <c r="L194" s="13" t="n">
        <v>0</v>
      </c>
      <c r="M194" s="13" t="n">
        <v>0</v>
      </c>
      <c r="N194" s="13" t="n">
        <v>0</v>
      </c>
      <c r="O194" s="13" t="n">
        <v>0</v>
      </c>
      <c r="P194" s="13" t="n">
        <v>0</v>
      </c>
      <c r="Q194" s="13" t="n">
        <v>0</v>
      </c>
      <c r="R194" s="13" t="n">
        <v>0</v>
      </c>
      <c r="S194" s="13" t="n">
        <v>-44</v>
      </c>
      <c r="T194" s="13" t="n">
        <v>-52</v>
      </c>
      <c r="U194" s="13" t="n">
        <v>0</v>
      </c>
      <c r="V194" s="13" t="n">
        <v>0</v>
      </c>
      <c r="W194" s="13" t="n">
        <v>0</v>
      </c>
      <c r="X194" s="13" t="n">
        <v>0</v>
      </c>
      <c r="Y194" s="13" t="n">
        <v>0</v>
      </c>
      <c r="Z194" s="13" t="n">
        <v>0</v>
      </c>
      <c r="AA194" s="13" t="n">
        <v>0</v>
      </c>
      <c r="AB194" s="13" t="n">
        <v>0</v>
      </c>
      <c r="AC194" s="13" t="n">
        <v>0</v>
      </c>
      <c r="AD194" s="28" t="n">
        <v>0</v>
      </c>
      <c r="AE194" s="28" t="n">
        <v>0</v>
      </c>
      <c r="AF194" s="28" t="n">
        <v>0</v>
      </c>
      <c r="AG194" s="28" t="n">
        <v>0</v>
      </c>
      <c r="AH194" s="28" t="n">
        <v>0</v>
      </c>
      <c r="AI194" s="28" t="n">
        <v>0</v>
      </c>
      <c r="AJ194" s="28" t="n">
        <v>0</v>
      </c>
      <c r="AK194" s="28" t="n">
        <v>0</v>
      </c>
      <c r="AL194" s="28" t="n">
        <v>0</v>
      </c>
      <c r="AN194" s="13" t="n">
        <v>-41</v>
      </c>
      <c r="AO194" s="13" t="n">
        <v>0</v>
      </c>
      <c r="AP194" s="13" t="n">
        <v>0</v>
      </c>
      <c r="AQ194" s="13" t="n">
        <v>-96</v>
      </c>
      <c r="AR194" s="13" t="n">
        <v>0</v>
      </c>
      <c r="AS194" s="25">
        <f>AA194+AB194+AC194+AD194</f>
        <v/>
      </c>
      <c r="AT194" s="25">
        <f>AE194+AF194+AG194+AH194</f>
        <v/>
      </c>
      <c r="AU194" s="25">
        <f>AI194+AJ194+AK194+AL194</f>
        <v/>
      </c>
      <c r="AV194" s="28" t="n">
        <v>0</v>
      </c>
      <c r="AW194" s="28" t="n">
        <v>0</v>
      </c>
    </row>
    <row r="195">
      <c r="C195" s="8" t="inlineStr">
        <is>
          <t>Sales and Principal Repayments of Notes HFS</t>
        </is>
      </c>
      <c r="G195" s="13" t="n">
        <v>147</v>
      </c>
      <c r="H195" s="13" t="n">
        <v>-4</v>
      </c>
      <c r="I195" s="13" t="n">
        <v>1</v>
      </c>
      <c r="J195" s="13" t="n">
        <v>-1</v>
      </c>
      <c r="K195" s="13" t="n">
        <v>0</v>
      </c>
      <c r="L195" s="13" t="n">
        <v>0</v>
      </c>
      <c r="M195" s="13" t="n">
        <v>0</v>
      </c>
      <c r="N195" s="13" t="n">
        <v>0</v>
      </c>
      <c r="O195" s="13" t="n">
        <v>0</v>
      </c>
      <c r="P195" s="13" t="n">
        <v>0</v>
      </c>
      <c r="Q195" s="13" t="n">
        <v>0</v>
      </c>
      <c r="R195" s="13" t="n">
        <v>0</v>
      </c>
      <c r="S195" s="13" t="n">
        <v>35</v>
      </c>
      <c r="T195" s="13" t="n">
        <v>41</v>
      </c>
      <c r="U195" s="13" t="n">
        <v>22</v>
      </c>
      <c r="V195" s="13" t="n">
        <v>0</v>
      </c>
      <c r="W195" s="13" t="n">
        <v>0</v>
      </c>
      <c r="X195" s="13" t="n">
        <v>0</v>
      </c>
      <c r="Y195" s="13" t="n">
        <v>0</v>
      </c>
      <c r="Z195" s="13" t="n">
        <v>0</v>
      </c>
      <c r="AA195" s="13" t="n">
        <v>0</v>
      </c>
      <c r="AB195" s="13" t="n">
        <v>0</v>
      </c>
      <c r="AC195" s="13" t="n">
        <v>0</v>
      </c>
      <c r="AD195" s="28" t="n">
        <v>0</v>
      </c>
      <c r="AE195" s="28" t="n">
        <v>0</v>
      </c>
      <c r="AF195" s="28" t="n">
        <v>0</v>
      </c>
      <c r="AG195" s="28" t="n">
        <v>0</v>
      </c>
      <c r="AH195" s="28" t="n">
        <v>0</v>
      </c>
      <c r="AI195" s="28" t="n">
        <v>0</v>
      </c>
      <c r="AJ195" s="28" t="n">
        <v>0</v>
      </c>
      <c r="AK195" s="28" t="n">
        <v>0</v>
      </c>
      <c r="AL195" s="28" t="n">
        <v>0</v>
      </c>
      <c r="AN195" s="13" t="n">
        <v>143</v>
      </c>
      <c r="AO195" s="13" t="n">
        <v>0</v>
      </c>
      <c r="AP195" s="13" t="n">
        <v>0</v>
      </c>
      <c r="AQ195" s="13" t="n">
        <v>98</v>
      </c>
      <c r="AR195" s="13" t="n">
        <v>0</v>
      </c>
      <c r="AS195" s="25">
        <f>AA195+AB195+AC195+AD195</f>
        <v/>
      </c>
      <c r="AT195" s="25">
        <f>AE195+AF195+AG195+AH195</f>
        <v/>
      </c>
      <c r="AU195" s="25">
        <f>AI195+AJ195+AK195+AL195</f>
        <v/>
      </c>
      <c r="AV195" s="28" t="n">
        <v>0</v>
      </c>
      <c r="AW195" s="28" t="n">
        <v>0</v>
      </c>
    </row>
    <row r="196">
      <c r="C196" s="8" t="inlineStr">
        <is>
          <t>Change in Accounts Receivable</t>
        </is>
      </c>
      <c r="G196" s="13" t="n">
        <v>47</v>
      </c>
      <c r="H196" s="13" t="n">
        <v>-225</v>
      </c>
      <c r="I196" s="13" t="n">
        <v>-89</v>
      </c>
      <c r="J196" s="13" t="n">
        <v>163</v>
      </c>
      <c r="K196" s="13" t="n">
        <v>-21</v>
      </c>
      <c r="L196" s="13" t="n">
        <v>-451</v>
      </c>
      <c r="M196" s="13" t="n">
        <v>149</v>
      </c>
      <c r="N196" s="13" t="n">
        <v>292</v>
      </c>
      <c r="O196" s="13" t="n">
        <v>62</v>
      </c>
      <c r="P196" s="13" t="n">
        <v>-518</v>
      </c>
      <c r="Q196" s="13" t="n">
        <v>187</v>
      </c>
      <c r="R196" s="13" t="n">
        <v>311</v>
      </c>
      <c r="S196" s="13" t="n">
        <v>33</v>
      </c>
      <c r="T196" s="13" t="n">
        <v>-555</v>
      </c>
      <c r="U196" s="13" t="n">
        <v>138</v>
      </c>
      <c r="V196" s="13" t="n">
        <v>332</v>
      </c>
      <c r="W196" s="13" t="n">
        <v>31</v>
      </c>
      <c r="X196" s="13" t="n">
        <v>-591</v>
      </c>
      <c r="Y196" s="13" t="n">
        <v>293</v>
      </c>
      <c r="Z196" s="13" t="n">
        <v>196</v>
      </c>
      <c r="AA196" s="13" t="n">
        <v>-49</v>
      </c>
      <c r="AB196" s="13" t="n">
        <v>-596</v>
      </c>
      <c r="AC196" s="13" t="n">
        <v>342</v>
      </c>
      <c r="AD196" s="25">
        <f>AC99-AD99</f>
        <v/>
      </c>
      <c r="AE196" s="25">
        <f>AD99-AE99</f>
        <v/>
      </c>
      <c r="AF196" s="25">
        <f>AE99-AF99</f>
        <v/>
      </c>
      <c r="AG196" s="25">
        <f>AF99-AG99</f>
        <v/>
      </c>
      <c r="AH196" s="25">
        <f>AG99-AH99</f>
        <v/>
      </c>
      <c r="AI196" s="25">
        <f>AH99-AI99</f>
        <v/>
      </c>
      <c r="AJ196" s="25">
        <f>AI99-AJ99</f>
        <v/>
      </c>
      <c r="AK196" s="25">
        <f>AJ99-AK99</f>
        <v/>
      </c>
      <c r="AL196" s="25">
        <f>AK99-AL99</f>
        <v/>
      </c>
      <c r="AN196" s="13" t="n">
        <v>-104</v>
      </c>
      <c r="AO196" s="13" t="n">
        <v>-31</v>
      </c>
      <c r="AP196" s="13" t="n">
        <v>42</v>
      </c>
      <c r="AQ196" s="13" t="n">
        <v>-52</v>
      </c>
      <c r="AR196" s="13" t="n">
        <v>-71</v>
      </c>
      <c r="AS196" s="25">
        <f>AA196+AB196+AC196+AD196</f>
        <v/>
      </c>
      <c r="AT196" s="25">
        <f>AE196+AF196+AG196+AH196</f>
        <v/>
      </c>
      <c r="AU196" s="25">
        <f>AI196+AJ196+AK196+AL196</f>
        <v/>
      </c>
      <c r="AV196" s="25">
        <f>AU99-AV99</f>
        <v/>
      </c>
      <c r="AW196" s="25">
        <f>AV99-AW99</f>
        <v/>
      </c>
    </row>
    <row r="197">
      <c r="C197" s="8" t="inlineStr">
        <is>
          <t>Change in Income Taxes Receivable</t>
        </is>
      </c>
      <c r="G197" s="13" t="n">
        <v>-17</v>
      </c>
      <c r="H197" s="13" t="n">
        <v>-65</v>
      </c>
      <c r="I197" s="13" t="n">
        <v>150</v>
      </c>
      <c r="J197" s="13" t="n">
        <v>-119</v>
      </c>
      <c r="K197" s="13" t="n">
        <v>11</v>
      </c>
      <c r="L197" s="13" t="n">
        <v>-128</v>
      </c>
      <c r="M197" s="13" t="n">
        <v>234</v>
      </c>
      <c r="N197" s="13" t="n">
        <v>-88</v>
      </c>
      <c r="O197" s="13" t="n">
        <v>6</v>
      </c>
      <c r="P197" s="13" t="n">
        <v>21</v>
      </c>
      <c r="Q197" s="13" t="n">
        <v>64</v>
      </c>
      <c r="R197" s="13" t="n">
        <v>-27</v>
      </c>
      <c r="S197" s="13" t="n">
        <v>12</v>
      </c>
      <c r="T197" s="13" t="n">
        <v>-109</v>
      </c>
      <c r="U197" s="13" t="n">
        <v>122</v>
      </c>
      <c r="V197" s="13" t="n">
        <v>-73</v>
      </c>
      <c r="W197" s="13" t="n">
        <v>51</v>
      </c>
      <c r="X197" s="13" t="n">
        <v>-64</v>
      </c>
      <c r="Y197" s="13" t="n">
        <v>82</v>
      </c>
      <c r="Z197" s="13" t="n">
        <v>-42</v>
      </c>
      <c r="AA197" s="13" t="n">
        <v>19</v>
      </c>
      <c r="AB197" s="13" t="n">
        <v>-52</v>
      </c>
      <c r="AC197" s="13" t="n">
        <v>31</v>
      </c>
      <c r="AD197" s="28" t="n">
        <v>0</v>
      </c>
      <c r="AE197" s="28" t="n">
        <v>0</v>
      </c>
      <c r="AF197" s="28" t="n">
        <v>0</v>
      </c>
      <c r="AG197" s="28" t="n">
        <v>0</v>
      </c>
      <c r="AH197" s="28" t="n">
        <v>0</v>
      </c>
      <c r="AI197" s="28" t="n">
        <v>0</v>
      </c>
      <c r="AJ197" s="28" t="n">
        <v>0</v>
      </c>
      <c r="AK197" s="28" t="n">
        <v>0</v>
      </c>
      <c r="AL197" s="28" t="n">
        <v>0</v>
      </c>
      <c r="AN197" s="13" t="n">
        <v>-51</v>
      </c>
      <c r="AO197" s="13" t="n">
        <v>29</v>
      </c>
      <c r="AP197" s="13" t="n">
        <v>64</v>
      </c>
      <c r="AQ197" s="13" t="n">
        <v>-48</v>
      </c>
      <c r="AR197" s="13" t="n">
        <v>27</v>
      </c>
      <c r="AS197" s="25">
        <f>AA197+AB197+AC197+AD197</f>
        <v/>
      </c>
      <c r="AT197" s="25">
        <f>AE197+AF197+AG197+AH197</f>
        <v/>
      </c>
      <c r="AU197" s="25">
        <f>AI197+AJ197+AK197+AL197</f>
        <v/>
      </c>
      <c r="AV197" s="28" t="n">
        <v>0</v>
      </c>
      <c r="AW197" s="28" t="n">
        <v>0</v>
      </c>
    </row>
    <row r="198">
      <c r="C198" s="8" t="inlineStr">
        <is>
          <t>Change in Prepaid Expenses and Other Assets</t>
        </is>
      </c>
      <c r="G198" s="13" t="n">
        <v>-38</v>
      </c>
      <c r="H198" s="13" t="n">
        <v>-25</v>
      </c>
      <c r="I198" s="13" t="n">
        <v>56</v>
      </c>
      <c r="J198" s="13" t="n">
        <v>37</v>
      </c>
      <c r="K198" s="13" t="n">
        <v>-31</v>
      </c>
      <c r="L198" s="13" t="n">
        <v>-102</v>
      </c>
      <c r="M198" s="13" t="n">
        <v>45</v>
      </c>
      <c r="N198" s="13" t="n">
        <v>-33</v>
      </c>
      <c r="O198" s="13" t="n">
        <v>-35</v>
      </c>
      <c r="P198" s="13" t="n">
        <v>-73</v>
      </c>
      <c r="Q198" s="13" t="n">
        <v>-178</v>
      </c>
      <c r="R198" s="13" t="n">
        <v>211</v>
      </c>
      <c r="S198" s="13" t="n">
        <v>-33</v>
      </c>
      <c r="T198" s="13" t="n">
        <v>29</v>
      </c>
      <c r="U198" s="13" t="n">
        <v>22</v>
      </c>
      <c r="V198" s="13" t="n">
        <v>-48</v>
      </c>
      <c r="W198" s="13" t="n">
        <v>-27</v>
      </c>
      <c r="X198" s="13" t="n">
        <v>-181</v>
      </c>
      <c r="Y198" s="13" t="n">
        <v>-19</v>
      </c>
      <c r="Z198" s="13" t="n">
        <v>-56</v>
      </c>
      <c r="AA198" s="13" t="n">
        <v>-119</v>
      </c>
      <c r="AB198" s="13" t="n">
        <v>-85</v>
      </c>
      <c r="AC198" s="13" t="n">
        <v>56</v>
      </c>
      <c r="AD198" s="25">
        <f>AC103-AD103</f>
        <v/>
      </c>
      <c r="AE198" s="25">
        <f>AD103-AE103</f>
        <v/>
      </c>
      <c r="AF198" s="25">
        <f>AE103-AF103</f>
        <v/>
      </c>
      <c r="AG198" s="25">
        <f>AF103-AG103</f>
        <v/>
      </c>
      <c r="AH198" s="25">
        <f>AG103-AH103</f>
        <v/>
      </c>
      <c r="AI198" s="25">
        <f>AH103-AI103</f>
        <v/>
      </c>
      <c r="AJ198" s="25">
        <f>AI103-AJ103</f>
        <v/>
      </c>
      <c r="AK198" s="25">
        <f>AJ103-AK103</f>
        <v/>
      </c>
      <c r="AL198" s="25">
        <f>AK103-AL103</f>
        <v/>
      </c>
      <c r="AN198" s="13" t="n">
        <v>30</v>
      </c>
      <c r="AO198" s="13" t="n">
        <v>-121</v>
      </c>
      <c r="AP198" s="13" t="n">
        <v>-75</v>
      </c>
      <c r="AQ198" s="13" t="n">
        <v>-30</v>
      </c>
      <c r="AR198" s="13" t="n">
        <v>-283</v>
      </c>
      <c r="AS198" s="25">
        <f>AA198+AB198+AC198+AD198</f>
        <v/>
      </c>
      <c r="AT198" s="25">
        <f>AE198+AF198+AG198+AH198</f>
        <v/>
      </c>
      <c r="AU198" s="25">
        <f>AI198+AJ198+AK198+AL198</f>
        <v/>
      </c>
      <c r="AV198" s="25">
        <f>AU103-AV103</f>
        <v/>
      </c>
      <c r="AW198" s="25">
        <f>AV103-AW103</f>
        <v/>
      </c>
    </row>
    <row r="199">
      <c r="C199" s="8" t="inlineStr">
        <is>
          <t>Change in Accounts Payable</t>
        </is>
      </c>
      <c r="G199" s="13" t="n">
        <v>-58</v>
      </c>
      <c r="H199" s="13" t="n">
        <v>145</v>
      </c>
      <c r="I199" s="13" t="n">
        <v>107</v>
      </c>
      <c r="J199" s="13" t="n">
        <v>12</v>
      </c>
      <c r="K199" s="13" t="n">
        <v>-107</v>
      </c>
      <c r="L199" s="13" t="n">
        <v>191</v>
      </c>
      <c r="M199" s="13" t="n">
        <v>2</v>
      </c>
      <c r="N199" s="13" t="n">
        <v>-181</v>
      </c>
      <c r="O199" s="13" t="n">
        <v>-71</v>
      </c>
      <c r="P199" s="13" t="n">
        <v>131</v>
      </c>
      <c r="Q199" s="13" t="n">
        <v>152</v>
      </c>
      <c r="R199" s="13" t="n">
        <v>-309</v>
      </c>
      <c r="S199" s="13" t="n">
        <v>-5</v>
      </c>
      <c r="T199" s="13" t="n">
        <v>156</v>
      </c>
      <c r="U199" s="13" t="n">
        <v>135</v>
      </c>
      <c r="V199" s="13" t="n">
        <v>-153</v>
      </c>
      <c r="W199" s="13" t="n">
        <v>-75</v>
      </c>
      <c r="X199" s="13" t="n">
        <v>394</v>
      </c>
      <c r="Y199" s="13" t="n">
        <v>-34</v>
      </c>
      <c r="Z199" s="13" t="n">
        <v>-212</v>
      </c>
      <c r="AA199" s="13" t="n">
        <v>-135</v>
      </c>
      <c r="AB199" s="13" t="n">
        <v>266</v>
      </c>
      <c r="AC199" s="13" t="n">
        <v>150</v>
      </c>
      <c r="AD199" s="25">
        <f>AD119-AC119</f>
        <v/>
      </c>
      <c r="AE199" s="25">
        <f>AE119-AD119</f>
        <v/>
      </c>
      <c r="AF199" s="25">
        <f>AF119-AE119</f>
        <v/>
      </c>
      <c r="AG199" s="25">
        <f>AG119-AF119</f>
        <v/>
      </c>
      <c r="AH199" s="25">
        <f>AH119-AG119</f>
        <v/>
      </c>
      <c r="AI199" s="25">
        <f>AI119-AH119</f>
        <v/>
      </c>
      <c r="AJ199" s="25">
        <f>AJ119-AI119</f>
        <v/>
      </c>
      <c r="AK199" s="25">
        <f>AK119-AJ119</f>
        <v/>
      </c>
      <c r="AL199" s="25">
        <f>AL119-AK119</f>
        <v/>
      </c>
      <c r="AN199" s="13" t="n">
        <v>206</v>
      </c>
      <c r="AO199" s="13" t="n">
        <v>-95</v>
      </c>
      <c r="AP199" s="13" t="n">
        <v>-97</v>
      </c>
      <c r="AQ199" s="13" t="n">
        <v>133</v>
      </c>
      <c r="AR199" s="13" t="n">
        <v>73</v>
      </c>
      <c r="AS199" s="25">
        <f>AA199+AB199+AC199+AD199</f>
        <v/>
      </c>
      <c r="AT199" s="25">
        <f>AE199+AF199+AG199+AH199</f>
        <v/>
      </c>
      <c r="AU199" s="25">
        <f>AI199+AJ199+AK199+AL199</f>
        <v/>
      </c>
      <c r="AV199" s="25">
        <f>AV119-AU119</f>
        <v/>
      </c>
      <c r="AW199" s="25">
        <f>AW119-AV119</f>
        <v/>
      </c>
    </row>
    <row r="200">
      <c r="C200" s="8" t="inlineStr">
        <is>
          <t>Change in Accrued Compensation</t>
        </is>
      </c>
      <c r="G200" s="13" t="n">
        <v>-248</v>
      </c>
      <c r="H200" s="13" t="n">
        <v>-21</v>
      </c>
      <c r="I200" s="13" t="n">
        <v>147</v>
      </c>
      <c r="J200" s="13" t="n">
        <v>52</v>
      </c>
      <c r="K200" s="13" t="n">
        <v>-212</v>
      </c>
      <c r="L200" s="13" t="n">
        <v>-311</v>
      </c>
      <c r="M200" s="13" t="n">
        <v>131</v>
      </c>
      <c r="N200" s="13" t="n">
        <v>35</v>
      </c>
      <c r="O200" s="13" t="n">
        <v>-175</v>
      </c>
      <c r="P200" s="13" t="n">
        <v>100</v>
      </c>
      <c r="Q200" s="13" t="n">
        <v>120</v>
      </c>
      <c r="R200" s="13" t="n">
        <v>43</v>
      </c>
      <c r="S200" s="13" t="n">
        <v>-232</v>
      </c>
      <c r="T200" s="13" t="n">
        <v>113</v>
      </c>
      <c r="U200" s="13" t="n">
        <v>139</v>
      </c>
      <c r="V200" s="13" t="n">
        <v>237</v>
      </c>
      <c r="W200" s="13" t="n">
        <v>-507</v>
      </c>
      <c r="X200" s="13" t="n">
        <v>207</v>
      </c>
      <c r="Y200" s="13" t="n">
        <v>127</v>
      </c>
      <c r="Z200" s="13" t="n">
        <v>109</v>
      </c>
      <c r="AA200" s="13" t="n">
        <v>-378</v>
      </c>
      <c r="AB200" s="13" t="n">
        <v>213</v>
      </c>
      <c r="AC200" s="13" t="n">
        <v>63</v>
      </c>
      <c r="AD200" s="25">
        <f>AD120-AC120</f>
        <v/>
      </c>
      <c r="AE200" s="25">
        <f>AE120-AD120</f>
        <v/>
      </c>
      <c r="AF200" s="25">
        <f>AF120-AE120</f>
        <v/>
      </c>
      <c r="AG200" s="25">
        <f>AG120-AF120</f>
        <v/>
      </c>
      <c r="AH200" s="25">
        <f>AH120-AG120</f>
        <v/>
      </c>
      <c r="AI200" s="25">
        <f>AI120-AH120</f>
        <v/>
      </c>
      <c r="AJ200" s="25">
        <f>AJ120-AI120</f>
        <v/>
      </c>
      <c r="AK200" s="25">
        <f>AK120-AJ120</f>
        <v/>
      </c>
      <c r="AL200" s="25">
        <f>AL120-AK120</f>
        <v/>
      </c>
      <c r="AN200" s="13" t="n">
        <v>-70</v>
      </c>
      <c r="AO200" s="13" t="n">
        <v>-357</v>
      </c>
      <c r="AP200" s="13" t="n">
        <v>88</v>
      </c>
      <c r="AQ200" s="13" t="n">
        <v>257</v>
      </c>
      <c r="AR200" s="13" t="n">
        <v>-64</v>
      </c>
      <c r="AS200" s="25">
        <f>AA200+AB200+AC200+AD200</f>
        <v/>
      </c>
      <c r="AT200" s="25">
        <f>AE200+AF200+AG200+AH200</f>
        <v/>
      </c>
      <c r="AU200" s="25">
        <f>AI200+AJ200+AK200+AL200</f>
        <v/>
      </c>
      <c r="AV200" s="25">
        <f>AV120-AU120</f>
        <v/>
      </c>
      <c r="AW200" s="25">
        <f>AW120-AV120</f>
        <v/>
      </c>
    </row>
    <row r="201">
      <c r="C201" s="8" t="inlineStr">
        <is>
          <t>Change in Deferred Revenue</t>
        </is>
      </c>
      <c r="G201" s="13" t="n">
        <v>-85</v>
      </c>
      <c r="H201" s="13" t="n">
        <v>175</v>
      </c>
      <c r="I201" s="13" t="n">
        <v>-103</v>
      </c>
      <c r="J201" s="13" t="n">
        <v>35</v>
      </c>
      <c r="K201" s="13" t="n">
        <v>-86</v>
      </c>
      <c r="L201" s="13" t="n">
        <v>169</v>
      </c>
      <c r="M201" s="13" t="n">
        <v>-85</v>
      </c>
      <c r="N201" s="13" t="n">
        <v>73</v>
      </c>
      <c r="O201" s="13" t="n">
        <v>-111</v>
      </c>
      <c r="P201" s="13" t="n">
        <v>151</v>
      </c>
      <c r="Q201" s="13" t="n">
        <v>-22</v>
      </c>
      <c r="R201" s="13" t="n">
        <v>93</v>
      </c>
      <c r="S201" s="13" t="n">
        <v>-159</v>
      </c>
      <c r="T201" s="13" t="n">
        <v>122</v>
      </c>
      <c r="U201" s="13" t="n">
        <v>-42</v>
      </c>
      <c r="V201" s="13" t="n">
        <v>30</v>
      </c>
      <c r="W201" s="13" t="n">
        <v>19</v>
      </c>
      <c r="X201" s="13" t="n">
        <v>135</v>
      </c>
      <c r="Y201" s="13" t="n">
        <v>-70</v>
      </c>
      <c r="Z201" s="13" t="n">
        <v>58</v>
      </c>
      <c r="AA201" s="13" t="n">
        <v>25</v>
      </c>
      <c r="AB201" s="13" t="n">
        <v>94</v>
      </c>
      <c r="AC201" s="13" t="n">
        <v>-86</v>
      </c>
      <c r="AD201" s="25">
        <f>AD121-AC121</f>
        <v/>
      </c>
      <c r="AE201" s="25">
        <f>AE121-AD121</f>
        <v/>
      </c>
      <c r="AF201" s="25">
        <f>AF121-AE121</f>
        <v/>
      </c>
      <c r="AG201" s="25">
        <f>AG121-AF121</f>
        <v/>
      </c>
      <c r="AH201" s="25">
        <f>AH121-AG121</f>
        <v/>
      </c>
      <c r="AI201" s="25">
        <f>AI121-AH121</f>
        <v/>
      </c>
      <c r="AJ201" s="25">
        <f>AJ121-AI121</f>
        <v/>
      </c>
      <c r="AK201" s="25">
        <f>AK121-AJ121</f>
        <v/>
      </c>
      <c r="AL201" s="25">
        <f>AL121-AK121</f>
        <v/>
      </c>
      <c r="AN201" s="13" t="n">
        <v>22</v>
      </c>
      <c r="AO201" s="13" t="n">
        <v>71</v>
      </c>
      <c r="AP201" s="13" t="n">
        <v>111</v>
      </c>
      <c r="AQ201" s="13" t="n">
        <v>-49</v>
      </c>
      <c r="AR201" s="13" t="n">
        <v>142</v>
      </c>
      <c r="AS201" s="25">
        <f>AA201+AB201+AC201+AD201</f>
        <v/>
      </c>
      <c r="AT201" s="25">
        <f>AE201+AF201+AG201+AH201</f>
        <v/>
      </c>
      <c r="AU201" s="25">
        <f>AI201+AJ201+AK201+AL201</f>
        <v/>
      </c>
      <c r="AV201" s="25">
        <f>AV121-AU121</f>
        <v/>
      </c>
      <c r="AW201" s="25">
        <f>AW121-AV121</f>
        <v/>
      </c>
    </row>
    <row r="202">
      <c r="C202" s="8" t="inlineStr">
        <is>
          <t>Change in Income Taxes Payable</t>
        </is>
      </c>
      <c r="G202" s="13" t="n">
        <v>0</v>
      </c>
      <c r="H202" s="13" t="n">
        <v>0</v>
      </c>
      <c r="I202" s="13" t="n">
        <v>206</v>
      </c>
      <c r="J202" s="13" t="n">
        <v>0</v>
      </c>
      <c r="K202" s="13" t="n">
        <v>0</v>
      </c>
      <c r="L202" s="13" t="n">
        <v>0</v>
      </c>
      <c r="M202" s="13" t="n">
        <v>195</v>
      </c>
      <c r="N202" s="13" t="n">
        <v>0</v>
      </c>
      <c r="O202" s="13" t="n">
        <v>0</v>
      </c>
      <c r="P202" s="13" t="n">
        <v>0</v>
      </c>
      <c r="Q202" s="13" t="n">
        <v>646</v>
      </c>
      <c r="R202" s="13" t="n">
        <v>44</v>
      </c>
      <c r="S202" s="13" t="n">
        <v>-565</v>
      </c>
      <c r="T202" s="13" t="n">
        <v>-132</v>
      </c>
      <c r="U202" s="13" t="n">
        <v>435</v>
      </c>
      <c r="V202" s="13" t="n">
        <v>-429</v>
      </c>
      <c r="W202" s="13" t="n">
        <v>12</v>
      </c>
      <c r="X202" s="13" t="n">
        <v>10</v>
      </c>
      <c r="Y202" s="13" t="n">
        <v>584</v>
      </c>
      <c r="Z202" s="13" t="n">
        <v>0</v>
      </c>
      <c r="AA202" s="13" t="n">
        <v>0</v>
      </c>
      <c r="AB202" s="13" t="n">
        <v>79</v>
      </c>
      <c r="AC202" s="13" t="n">
        <v>0</v>
      </c>
      <c r="AD202" s="28" t="n">
        <v>0</v>
      </c>
      <c r="AE202" s="28" t="n">
        <v>0</v>
      </c>
      <c r="AF202" s="28" t="n">
        <v>0</v>
      </c>
      <c r="AG202" s="28" t="n">
        <v>0</v>
      </c>
      <c r="AH202" s="28" t="n">
        <v>0</v>
      </c>
      <c r="AI202" s="28" t="n">
        <v>0</v>
      </c>
      <c r="AJ202" s="28" t="n">
        <v>0</v>
      </c>
      <c r="AK202" s="28" t="n">
        <v>0</v>
      </c>
      <c r="AL202" s="28" t="n">
        <v>0</v>
      </c>
      <c r="AN202" s="13" t="n">
        <v>206</v>
      </c>
      <c r="AO202" s="13" t="n">
        <v>195</v>
      </c>
      <c r="AP202" s="13" t="n">
        <v>690</v>
      </c>
      <c r="AQ202" s="13" t="n">
        <v>-691</v>
      </c>
      <c r="AR202" s="13" t="n">
        <v>606</v>
      </c>
      <c r="AS202" s="25">
        <f>AA202+AB202+AC202+AD202</f>
        <v/>
      </c>
      <c r="AT202" s="25">
        <f>AE202+AF202+AG202+AH202</f>
        <v/>
      </c>
      <c r="AU202" s="25">
        <f>AI202+AJ202+AK202+AL202</f>
        <v/>
      </c>
      <c r="AV202" s="28" t="n">
        <v>0</v>
      </c>
      <c r="AW202" s="28" t="n">
        <v>0</v>
      </c>
    </row>
    <row r="203">
      <c r="C203" s="8" t="inlineStr">
        <is>
          <t>Change in Operating Lease Liabilities</t>
        </is>
      </c>
      <c r="G203" s="13" t="n">
        <v>-12</v>
      </c>
      <c r="H203" s="13" t="n">
        <v>-15</v>
      </c>
      <c r="I203" s="13" t="n">
        <v>-18</v>
      </c>
      <c r="J203" s="13" t="n">
        <v>-21</v>
      </c>
      <c r="K203" s="13" t="n">
        <v>-18</v>
      </c>
      <c r="L203" s="13" t="n">
        <v>-23</v>
      </c>
      <c r="M203" s="13" t="n">
        <v>-21</v>
      </c>
      <c r="N203" s="13" t="n">
        <v>-21</v>
      </c>
      <c r="O203" s="13" t="n">
        <v>-18</v>
      </c>
      <c r="P203" s="13" t="n">
        <v>-20</v>
      </c>
      <c r="Q203" s="13" t="n">
        <v>-21</v>
      </c>
      <c r="R203" s="13" t="n">
        <v>-22</v>
      </c>
      <c r="S203" s="13" t="n">
        <v>-20</v>
      </c>
      <c r="T203" s="13" t="n">
        <v>-13</v>
      </c>
      <c r="U203" s="13" t="n">
        <v>-12</v>
      </c>
      <c r="V203" s="13" t="n">
        <v>-26</v>
      </c>
      <c r="W203" s="13" t="n">
        <v>-22</v>
      </c>
      <c r="X203" s="13" t="n">
        <v>-24</v>
      </c>
      <c r="Y203" s="13" t="n">
        <v>-13</v>
      </c>
      <c r="Z203" s="13" t="n">
        <v>-18</v>
      </c>
      <c r="AA203" s="13" t="n">
        <v>-23</v>
      </c>
      <c r="AB203" s="13" t="n">
        <v>-16</v>
      </c>
      <c r="AC203" s="13" t="n">
        <v>-26</v>
      </c>
      <c r="AD203" s="28" t="n">
        <v>0</v>
      </c>
      <c r="AE203" s="28" t="n">
        <v>0</v>
      </c>
      <c r="AF203" s="28" t="n">
        <v>0</v>
      </c>
      <c r="AG203" s="28" t="n">
        <v>0</v>
      </c>
      <c r="AH203" s="28" t="n">
        <v>0</v>
      </c>
      <c r="AI203" s="28" t="n">
        <v>0</v>
      </c>
      <c r="AJ203" s="28" t="n">
        <v>0</v>
      </c>
      <c r="AK203" s="28" t="n">
        <v>0</v>
      </c>
      <c r="AL203" s="28" t="n">
        <v>0</v>
      </c>
      <c r="AN203" s="13" t="n">
        <v>-66</v>
      </c>
      <c r="AO203" s="13" t="n">
        <v>-83</v>
      </c>
      <c r="AP203" s="13" t="n">
        <v>-81</v>
      </c>
      <c r="AQ203" s="13" t="n">
        <v>-71</v>
      </c>
      <c r="AR203" s="13" t="n">
        <v>-77</v>
      </c>
      <c r="AS203" s="25">
        <f>AA203+AB203+AC203+AD203</f>
        <v/>
      </c>
      <c r="AT203" s="25">
        <f>AE203+AF203+AG203+AH203</f>
        <v/>
      </c>
      <c r="AU203" s="25">
        <f>AI203+AJ203+AK203+AL203</f>
        <v/>
      </c>
      <c r="AV203" s="28" t="n">
        <v>0</v>
      </c>
      <c r="AW203" s="28" t="n">
        <v>0</v>
      </c>
    </row>
    <row r="204">
      <c r="C204" s="8" t="inlineStr">
        <is>
          <t>Change in Other Liabilities</t>
        </is>
      </c>
      <c r="G204" s="13" t="n">
        <v>-17</v>
      </c>
      <c r="H204" s="13" t="n">
        <v>44</v>
      </c>
      <c r="I204" s="13" t="n">
        <v>58</v>
      </c>
      <c r="J204" s="13" t="n">
        <v>-63</v>
      </c>
      <c r="K204" s="13" t="n">
        <v>20</v>
      </c>
      <c r="L204" s="13" t="n">
        <v>57</v>
      </c>
      <c r="M204" s="13" t="n">
        <v>173</v>
      </c>
      <c r="N204" s="13" t="n">
        <v>-99</v>
      </c>
      <c r="O204" s="13" t="n">
        <v>-7</v>
      </c>
      <c r="P204" s="13" t="n">
        <v>-100</v>
      </c>
      <c r="Q204" s="13" t="n">
        <v>16</v>
      </c>
      <c r="R204" s="13" t="n">
        <v>-50</v>
      </c>
      <c r="S204" s="13" t="n">
        <v>30</v>
      </c>
      <c r="T204" s="13" t="n">
        <v>129</v>
      </c>
      <c r="U204" s="13" t="n">
        <v>-29</v>
      </c>
      <c r="V204" s="13" t="n">
        <v>-8</v>
      </c>
      <c r="W204" s="13" t="n">
        <v>-20</v>
      </c>
      <c r="X204" s="13" t="n">
        <v>97</v>
      </c>
      <c r="Y204" s="13" t="n">
        <v>-28</v>
      </c>
      <c r="Z204" s="13" t="n">
        <v>-2</v>
      </c>
      <c r="AA204" s="13" t="n">
        <v>24</v>
      </c>
      <c r="AB204" s="13" t="n">
        <v>110</v>
      </c>
      <c r="AC204" s="13" t="n">
        <v>33</v>
      </c>
      <c r="AD204" s="25">
        <f>AD123-AC123</f>
        <v/>
      </c>
      <c r="AE204" s="25">
        <f>AE123-AD123</f>
        <v/>
      </c>
      <c r="AF204" s="25">
        <f>AF123-AE123</f>
        <v/>
      </c>
      <c r="AG204" s="25">
        <f>AG123-AF123</f>
        <v/>
      </c>
      <c r="AH204" s="25">
        <f>AH123-AG123</f>
        <v/>
      </c>
      <c r="AI204" s="25">
        <f>AI123-AH123</f>
        <v/>
      </c>
      <c r="AJ204" s="25">
        <f>AJ123-AI123</f>
        <v/>
      </c>
      <c r="AK204" s="25">
        <f>AK123-AJ123</f>
        <v/>
      </c>
      <c r="AL204" s="25">
        <f>AL123-AK123</f>
        <v/>
      </c>
      <c r="AN204" s="13" t="n">
        <v>22</v>
      </c>
      <c r="AO204" s="13" t="n">
        <v>151</v>
      </c>
      <c r="AP204" s="13" t="n">
        <v>-141</v>
      </c>
      <c r="AQ204" s="13" t="n">
        <v>122</v>
      </c>
      <c r="AR204" s="13" t="n">
        <v>47</v>
      </c>
      <c r="AS204" s="25">
        <f>AA204+AB204+AC204+AD204</f>
        <v/>
      </c>
      <c r="AT204" s="25">
        <f>AE204+AF204+AG204+AH204</f>
        <v/>
      </c>
      <c r="AU204" s="25">
        <f>AI204+AJ204+AK204+AL204</f>
        <v/>
      </c>
      <c r="AV204" s="25">
        <f>AV123-AU123</f>
        <v/>
      </c>
      <c r="AW204" s="25">
        <f>AW123-AV123</f>
        <v/>
      </c>
    </row>
    <row r="205">
      <c r="B205" s="6" t="inlineStr">
        <is>
          <t>Cash Flow from Operating Activities</t>
        </is>
      </c>
      <c r="G205" s="10">
        <f>G186+G187+G188+G189+G190+G191+G192+G193+G194+G195+G196+G197+G198+G199+G200+G201+G202+G203+G204</f>
        <v/>
      </c>
      <c r="H205" s="10">
        <f>H186+H187+H188+H189+H190+H191+H192+H193+H194+H195+H196+H197+H198+H199+H200+H201+H202+H203+H204</f>
        <v/>
      </c>
      <c r="I205" s="10">
        <f>I186+I187+I188+I189+I190+I191+I192+I193+I194+I195+I196+I197+I198+I199+I200+I201+I202+I203+I204</f>
        <v/>
      </c>
      <c r="J205" s="10">
        <f>J186+J187+J188+J189+J190+J191+J192+J193+J194+J195+J196+J197+J198+J199+J200+J201+J202+J203+J204</f>
        <v/>
      </c>
      <c r="K205" s="10">
        <f>K186+K187+K188+K189+K190+K191+K192+K193+K194+K195+K196+K197+K198+K199+K200+K201+K202+K203+K204</f>
        <v/>
      </c>
      <c r="L205" s="10">
        <f>L186+L187+L188+L189+L190+L191+L192+L193+L194+L195+L196+L197+L198+L199+L200+L201+L202+L203+L204</f>
        <v/>
      </c>
      <c r="M205" s="10">
        <f>M186+M187+M188+M189+M190+M191+M192+M193+M194+M195+M196+M197+M198+M199+M200+M201+M202+M203+M204</f>
        <v/>
      </c>
      <c r="N205" s="10">
        <f>N186+N187+N188+N189+N190+N191+N192+N193+N194+N195+N196+N197+N198+N199+N200+N201+N202+N203+N204</f>
        <v/>
      </c>
      <c r="O205" s="10">
        <f>O186+O187+O188+O189+O190+O191+O192+O193+O194+O195+O196+O197+O198+O199+O200+O201+O202+O203+O204</f>
        <v/>
      </c>
      <c r="P205" s="10">
        <f>P186+P187+P188+P189+P190+P191+P192+P193+P194+P195+P196+P197+P198+P199+P200+P201+P202+P203+P204</f>
        <v/>
      </c>
      <c r="Q205" s="10">
        <f>Q186+Q187+Q188+Q189+Q190+Q191+Q192+Q193+Q194+Q195+Q196+Q197+Q198+Q199+Q200+Q201+Q202+Q203+Q204</f>
        <v/>
      </c>
      <c r="R205" s="10">
        <f>R186+R187+R188+R189+R190+R191+R192+R193+R194+R195+R196+R197+R198+R199+R200+R201+R202+R203+R204</f>
        <v/>
      </c>
      <c r="S205" s="10">
        <f>S186+S187+S188+S189+S190+S191+S192+S193+S194+S195+S196+S197+S198+S199+S200+S201+S202+S203+S204</f>
        <v/>
      </c>
      <c r="T205" s="10">
        <f>T186+T187+T188+T189+T190+T191+T192+T193+T194+T195+T196+T197+T198+T199+T200+T201+T202+T203+T204</f>
        <v/>
      </c>
      <c r="U205" s="10">
        <f>U186+U187+U188+U189+U190+U191+U192+U193+U194+U195+U196+U197+U198+U199+U200+U201+U202+U203+U204</f>
        <v/>
      </c>
      <c r="V205" s="10">
        <f>V186+V187+V188+V189+V190+V191+V192+V193+V194+V195+V196+V197+V198+V199+V200+V201+V202+V203+V204</f>
        <v/>
      </c>
      <c r="W205" s="10">
        <f>W186+W187+W188+W189+W190+W191+W192+W193+W194+W195+W196+W197+W198+W199+W200+W201+W202+W203+W204</f>
        <v/>
      </c>
      <c r="X205" s="10">
        <f>X186+X187+X188+X189+X190+X191+X192+X193+X194+X195+X196+X197+X198+X199+X200+X201+X202+X203+X204</f>
        <v/>
      </c>
      <c r="Y205" s="10">
        <f>Y186+Y187+Y188+Y189+Y190+Y191+Y192+Y193+Y194+Y195+Y196+Y197+Y198+Y199+Y200+Y201+Y202+Y203+Y204</f>
        <v/>
      </c>
      <c r="Z205" s="10">
        <f>Z186+Z187+Z188+Z189+Z190+Z191+Z192+Z193+Z194+Z195+Z196+Z197+Z198+Z199+Z200+Z201+Z202+Z203+Z204</f>
        <v/>
      </c>
      <c r="AA205" s="10">
        <f>AA186+AA187+AA188+AA189+AA190+AA191+AA192+AA193+AA194+AA195+AA196+AA197+AA198+AA199+AA200+AA201+AA202+AA203+AA204</f>
        <v/>
      </c>
      <c r="AB205" s="10">
        <f>AB186+AB187+AB188+AB189+AB190+AB191+AB192+AB193+AB194+AB195+AB196+AB197+AB198+AB199+AB200+AB201+AB202+AB203+AB204</f>
        <v/>
      </c>
      <c r="AC205" s="10">
        <f>AC186+AC187+AC188+AC189+AC190+AC191+AC192+AC193+AC194+AC195+AC196+AC197+AC198+AC199+AC200+AC201+AC202+AC203+AC204</f>
        <v/>
      </c>
      <c r="AD205" s="10">
        <f>AD186+AD187+AD188+AD189+AD190+AD191+AD192+AD193+AD194+AD195+AD196+AD197+AD198+AD199+AD200+AD201+AD202+AD203+AD204</f>
        <v/>
      </c>
      <c r="AE205" s="10">
        <f>AE186+AE187+AE188+AE189+AE190+AE191+AE192+AE193+AE194+AE195+AE196+AE197+AE198+AE199+AE200+AE201+AE202+AE203+AE204</f>
        <v/>
      </c>
      <c r="AF205" s="10">
        <f>AF186+AF187+AF188+AF189+AF190+AF191+AF192+AF193+AF194+AF195+AF196+AF197+AF198+AF199+AF200+AF201+AF202+AF203+AF204</f>
        <v/>
      </c>
      <c r="AG205" s="10">
        <f>AG186+AG187+AG188+AG189+AG190+AG191+AG192+AG193+AG194+AG195+AG196+AG197+AG198+AG199+AG200+AG201+AG202+AG203+AG204</f>
        <v/>
      </c>
      <c r="AH205" s="10">
        <f>AH186+AH187+AH188+AH189+AH190+AH191+AH192+AH193+AH194+AH195+AH196+AH197+AH198+AH199+AH200+AH201+AH202+AH203+AH204</f>
        <v/>
      </c>
      <c r="AI205" s="10">
        <f>AI186+AI187+AI188+AI189+AI190+AI191+AI192+AI193+AI194+AI195+AI196+AI197+AI198+AI199+AI200+AI201+AI202+AI203+AI204</f>
        <v/>
      </c>
      <c r="AJ205" s="10">
        <f>AJ186+AJ187+AJ188+AJ189+AJ190+AJ191+AJ192+AJ193+AJ194+AJ195+AJ196+AJ197+AJ198+AJ199+AJ200+AJ201+AJ202+AJ203+AJ204</f>
        <v/>
      </c>
      <c r="AK205" s="10">
        <f>AK186+AK187+AK188+AK189+AK190+AK191+AK192+AK193+AK194+AK195+AK196+AK197+AK198+AK199+AK200+AK201+AK202+AK203+AK204</f>
        <v/>
      </c>
      <c r="AL205" s="10">
        <f>AL186+AL187+AL188+AL189+AL190+AL191+AL192+AL193+AL194+AL195+AL196+AL197+AL198+AL199+AL200+AL201+AL202+AL203+AL204</f>
        <v/>
      </c>
      <c r="AN205" s="10">
        <f>AN186+AN187+AN188+AN189+AN190+AN191+AN192+AN193+AN194+AN195+AN196+AN197+AN198+AN199+AN200+AN201+AN202+AN203+AN204</f>
        <v/>
      </c>
      <c r="AO205" s="10">
        <f>AO186+AO187+AO188+AO189+AO190+AO191+AO192+AO193+AO194+AO195+AO196+AO197+AO198+AO199+AO200+AO201+AO202+AO203+AO204</f>
        <v/>
      </c>
      <c r="AP205" s="10">
        <f>AP186+AP187+AP188+AP189+AP190+AP191+AP192+AP193+AP194+AP195+AP196+AP197+AP198+AP199+AP200+AP201+AP202+AP203+AP204</f>
        <v/>
      </c>
      <c r="AQ205" s="10">
        <f>AQ186+AQ187+AQ188+AQ189+AQ190+AQ191+AQ192+AQ193+AQ194+AQ195+AQ196+AQ197+AQ198+AQ199+AQ200+AQ201+AQ202+AQ203+AQ204</f>
        <v/>
      </c>
      <c r="AR205" s="10">
        <f>AR186+AR187+AR188+AR189+AR190+AR191+AR192+AR193+AR194+AR195+AR196+AR197+AR198+AR199+AR200+AR201+AR202+AR203+AR204</f>
        <v/>
      </c>
      <c r="AS205" s="26">
        <f>AA205+AB205+AC205+AD205</f>
        <v/>
      </c>
      <c r="AT205" s="26">
        <f>AE205+AF205+AG205+AH205</f>
        <v/>
      </c>
      <c r="AU205" s="26">
        <f>AI205+AJ205+AK205+AL205</f>
        <v/>
      </c>
      <c r="AV205" s="10">
        <f>AV186+AV187+AV188+AV189+AV190+AV191+AV192+AV193+AV194+AV195+AV196+AV197+AV198+AV199+AV200+AV201+AV202+AV203+AV204</f>
        <v/>
      </c>
      <c r="AW205" s="10">
        <f>AW186+AW187+AW188+AW189+AW190+AW191+AW192+AW193+AW194+AW195+AW196+AW197+AW198+AW199+AW200+AW201+AW202+AW203+AW204</f>
        <v/>
      </c>
    </row>
    <row r="206">
      <c r="D206" s="3" t="inlineStr">
        <is>
          <t>Recon: CFO</t>
        </is>
      </c>
      <c r="G206" s="27">
        <f>IF(_reported!G20="","",G205-_reported!G20)</f>
        <v/>
      </c>
      <c r="H206" s="27">
        <f>IF(_reported!H20="","",H205-_reported!H20)</f>
        <v/>
      </c>
      <c r="I206" s="27">
        <f>IF(_reported!I20="","",I205-_reported!I20)</f>
        <v/>
      </c>
      <c r="J206" s="27">
        <f>IF(_reported!J20="","",J205-_reported!J20)</f>
        <v/>
      </c>
      <c r="K206" s="27">
        <f>IF(_reported!K20="","",K205-_reported!K20)</f>
        <v/>
      </c>
      <c r="L206" s="27">
        <f>IF(_reported!L20="","",L205-_reported!L20)</f>
        <v/>
      </c>
      <c r="M206" s="27">
        <f>IF(_reported!M20="","",M205-_reported!M20)</f>
        <v/>
      </c>
      <c r="N206" s="27">
        <f>IF(_reported!N20="","",N205-_reported!N20)</f>
        <v/>
      </c>
      <c r="O206" s="27">
        <f>IF(_reported!O20="","",O205-_reported!O20)</f>
        <v/>
      </c>
      <c r="P206" s="27">
        <f>IF(_reported!P20="","",P205-_reported!P20)</f>
        <v/>
      </c>
      <c r="Q206" s="27">
        <f>IF(_reported!Q20="","",Q205-_reported!Q20)</f>
        <v/>
      </c>
      <c r="R206" s="27">
        <f>IF(_reported!R20="","",R205-_reported!R20)</f>
        <v/>
      </c>
      <c r="S206" s="27">
        <f>IF(_reported!S20="","",S205-_reported!S20)</f>
        <v/>
      </c>
      <c r="T206" s="27">
        <f>IF(_reported!T20="","",T205-_reported!T20)</f>
        <v/>
      </c>
      <c r="U206" s="27">
        <f>IF(_reported!U20="","",U205-_reported!U20)</f>
        <v/>
      </c>
      <c r="V206" s="27">
        <f>IF(_reported!V20="","",V205-_reported!V20)</f>
        <v/>
      </c>
      <c r="W206" s="27">
        <f>IF(_reported!W20="","",W205-_reported!W20)</f>
        <v/>
      </c>
      <c r="X206" s="27">
        <f>IF(_reported!X20="","",X205-_reported!X20)</f>
        <v/>
      </c>
      <c r="Y206" s="27">
        <f>IF(_reported!Y20="","",Y205-_reported!Y20)</f>
        <v/>
      </c>
      <c r="Z206" s="27">
        <f>IF(_reported!Z20="","",Z205-_reported!Z20)</f>
        <v/>
      </c>
      <c r="AA206" s="27">
        <f>IF(_reported!AA20="","",AA205-_reported!AA20)</f>
        <v/>
      </c>
      <c r="AB206" s="27">
        <f>IF(_reported!AB20="","",AB205-_reported!AB20)</f>
        <v/>
      </c>
      <c r="AC206" s="27">
        <f>IF(_reported!AC20="","",AC205-_reported!AC20)</f>
        <v/>
      </c>
      <c r="AN206" s="27">
        <f>IF(_reported!AN20="","",AN205-_reported!AN20)</f>
        <v/>
      </c>
      <c r="AO206" s="27">
        <f>IF(_reported!AO20="","",AO205-_reported!AO20)</f>
        <v/>
      </c>
      <c r="AP206" s="27">
        <f>IF(_reported!AP20="","",AP205-_reported!AP20)</f>
        <v/>
      </c>
      <c r="AQ206" s="27">
        <f>IF(_reported!AQ20="","",AQ205-_reported!AQ20)</f>
        <v/>
      </c>
      <c r="AR206" s="27">
        <f>IF(_reported!AR20="","",AR205-_reported!AR20)</f>
        <v/>
      </c>
    </row>
    <row r="207"/>
    <row r="208">
      <c r="C208" s="8" t="inlineStr">
        <is>
          <t>Purchases of Corporate and Customer Fund Investments</t>
        </is>
      </c>
      <c r="G208" s="9" t="n">
        <v>-198</v>
      </c>
      <c r="H208" s="9" t="n">
        <v>-337</v>
      </c>
      <c r="I208" s="9" t="n">
        <v>-369</v>
      </c>
      <c r="J208" s="9" t="n">
        <v>-585</v>
      </c>
      <c r="K208" s="9" t="n">
        <v>-257</v>
      </c>
      <c r="L208" s="9" t="n">
        <v>-61</v>
      </c>
      <c r="M208" s="9" t="n">
        <v>-265</v>
      </c>
      <c r="N208" s="9" t="n">
        <v>-247</v>
      </c>
      <c r="O208" s="9" t="n">
        <v>-256</v>
      </c>
      <c r="P208" s="9" t="n">
        <v>-132</v>
      </c>
      <c r="Q208" s="9" t="n">
        <v>-178</v>
      </c>
      <c r="R208" s="9" t="n">
        <v>-449</v>
      </c>
      <c r="S208" s="9" t="n">
        <v>-92</v>
      </c>
      <c r="T208" s="9" t="n">
        <v>0</v>
      </c>
      <c r="U208" s="9" t="n">
        <v>-472</v>
      </c>
      <c r="V208" s="9" t="n">
        <v>-216</v>
      </c>
      <c r="W208" s="9" t="n">
        <v>-306</v>
      </c>
      <c r="X208" s="9" t="n">
        <v>-15</v>
      </c>
      <c r="Y208" s="9" t="n">
        <v>-759</v>
      </c>
      <c r="Z208" s="9" t="n">
        <v>-1283</v>
      </c>
      <c r="AA208" s="9" t="n">
        <v>-101</v>
      </c>
      <c r="AB208" s="9" t="n">
        <v>-14</v>
      </c>
      <c r="AC208" s="9" t="n">
        <v>-2089</v>
      </c>
      <c r="AD208" s="36" t="n">
        <v>0</v>
      </c>
      <c r="AE208" s="36" t="n">
        <v>0</v>
      </c>
      <c r="AF208" s="36" t="n">
        <v>0</v>
      </c>
      <c r="AG208" s="36" t="n">
        <v>0</v>
      </c>
      <c r="AH208" s="36" t="n">
        <v>0</v>
      </c>
      <c r="AI208" s="36" t="n">
        <v>0</v>
      </c>
      <c r="AJ208" s="36" t="n">
        <v>0</v>
      </c>
      <c r="AK208" s="36" t="n">
        <v>0</v>
      </c>
      <c r="AL208" s="36" t="n">
        <v>0</v>
      </c>
      <c r="AN208" s="9" t="n">
        <v>-1489</v>
      </c>
      <c r="AO208" s="9" t="n">
        <v>-830</v>
      </c>
      <c r="AP208" s="9" t="n">
        <v>-1015</v>
      </c>
      <c r="AQ208" s="9" t="n">
        <v>-780</v>
      </c>
      <c r="AR208" s="9" t="n">
        <v>-2363</v>
      </c>
      <c r="AS208" s="24">
        <f>AA208+AB208+AC208+AD208</f>
        <v/>
      </c>
      <c r="AT208" s="24">
        <f>AE208+AF208+AG208+AH208</f>
        <v/>
      </c>
      <c r="AU208" s="24">
        <f>AI208+AJ208+AK208+AL208</f>
        <v/>
      </c>
      <c r="AV208" s="36" t="n">
        <v>0</v>
      </c>
      <c r="AW208" s="36" t="n">
        <v>0</v>
      </c>
    </row>
    <row r="209">
      <c r="C209" s="8" t="inlineStr">
        <is>
          <t>Sales of Corporate and Customer Fund Investments</t>
        </is>
      </c>
      <c r="G209" s="13" t="n">
        <v>30</v>
      </c>
      <c r="H209" s="13" t="n">
        <v>59</v>
      </c>
      <c r="I209" s="13" t="n">
        <v>63</v>
      </c>
      <c r="J209" s="13" t="n">
        <v>77</v>
      </c>
      <c r="K209" s="13" t="n">
        <v>1053</v>
      </c>
      <c r="L209" s="13" t="n">
        <v>376</v>
      </c>
      <c r="M209" s="13" t="n">
        <v>19</v>
      </c>
      <c r="N209" s="13" t="n">
        <v>76</v>
      </c>
      <c r="O209" s="13" t="n">
        <v>44</v>
      </c>
      <c r="P209" s="13" t="n">
        <v>81</v>
      </c>
      <c r="Q209" s="13" t="n">
        <v>71</v>
      </c>
      <c r="R209" s="13" t="n">
        <v>44</v>
      </c>
      <c r="S209" s="13" t="n">
        <v>94</v>
      </c>
      <c r="T209" s="13" t="n">
        <v>396</v>
      </c>
      <c r="U209" s="13" t="n">
        <v>1</v>
      </c>
      <c r="V209" s="13" t="n">
        <v>35</v>
      </c>
      <c r="W209" s="13" t="n">
        <v>55</v>
      </c>
      <c r="X209" s="13" t="n">
        <v>78</v>
      </c>
      <c r="Y209" s="13" t="n">
        <v>35</v>
      </c>
      <c r="Z209" s="13" t="n">
        <v>152</v>
      </c>
      <c r="AA209" s="13" t="n">
        <v>115</v>
      </c>
      <c r="AB209" s="13" t="n">
        <v>4</v>
      </c>
      <c r="AC209" s="13" t="n">
        <v>14</v>
      </c>
      <c r="AD209" s="28" t="n">
        <v>0</v>
      </c>
      <c r="AE209" s="28" t="n">
        <v>0</v>
      </c>
      <c r="AF209" s="28" t="n">
        <v>0</v>
      </c>
      <c r="AG209" s="28" t="n">
        <v>0</v>
      </c>
      <c r="AH209" s="28" t="n">
        <v>0</v>
      </c>
      <c r="AI209" s="28" t="n">
        <v>0</v>
      </c>
      <c r="AJ209" s="28" t="n">
        <v>0</v>
      </c>
      <c r="AK209" s="28" t="n">
        <v>0</v>
      </c>
      <c r="AL209" s="28" t="n">
        <v>0</v>
      </c>
      <c r="AN209" s="13" t="n">
        <v>229</v>
      </c>
      <c r="AO209" s="13" t="n">
        <v>1524</v>
      </c>
      <c r="AP209" s="13" t="n">
        <v>240</v>
      </c>
      <c r="AQ209" s="13" t="n">
        <v>526</v>
      </c>
      <c r="AR209" s="13" t="n">
        <v>320</v>
      </c>
      <c r="AS209" s="25">
        <f>AA209+AB209+AC209+AD209</f>
        <v/>
      </c>
      <c r="AT209" s="25">
        <f>AE209+AF209+AG209+AH209</f>
        <v/>
      </c>
      <c r="AU209" s="25">
        <f>AI209+AJ209+AK209+AL209</f>
        <v/>
      </c>
      <c r="AV209" s="28" t="n">
        <v>0</v>
      </c>
      <c r="AW209" s="28" t="n">
        <v>0</v>
      </c>
    </row>
    <row r="210">
      <c r="C210" s="8" t="inlineStr">
        <is>
          <t>Maturities of Corporate and Customer Fund Investments</t>
        </is>
      </c>
      <c r="G210" s="13" t="n">
        <v>156</v>
      </c>
      <c r="H210" s="13" t="n">
        <v>109</v>
      </c>
      <c r="I210" s="13" t="n">
        <v>136</v>
      </c>
      <c r="J210" s="13" t="n">
        <v>149</v>
      </c>
      <c r="K210" s="13" t="n">
        <v>123</v>
      </c>
      <c r="L210" s="13" t="n">
        <v>31</v>
      </c>
      <c r="M210" s="13" t="n">
        <v>23</v>
      </c>
      <c r="N210" s="13" t="n">
        <v>57</v>
      </c>
      <c r="O210" s="13" t="n">
        <v>90</v>
      </c>
      <c r="P210" s="13" t="n">
        <v>135</v>
      </c>
      <c r="Q210" s="13" t="n">
        <v>110</v>
      </c>
      <c r="R210" s="13" t="n">
        <v>114</v>
      </c>
      <c r="S210" s="13" t="n">
        <v>301</v>
      </c>
      <c r="T210" s="13" t="n">
        <v>155</v>
      </c>
      <c r="U210" s="13" t="n">
        <v>33</v>
      </c>
      <c r="V210" s="13" t="n">
        <v>187</v>
      </c>
      <c r="W210" s="13" t="n">
        <v>235</v>
      </c>
      <c r="X210" s="13" t="n">
        <v>402</v>
      </c>
      <c r="Y210" s="13" t="n">
        <v>19</v>
      </c>
      <c r="Z210" s="13" t="n">
        <v>208</v>
      </c>
      <c r="AA210" s="13" t="n">
        <v>1473</v>
      </c>
      <c r="AB210" s="13" t="n">
        <v>168</v>
      </c>
      <c r="AC210" s="13" t="n">
        <v>14</v>
      </c>
      <c r="AD210" s="28" t="n">
        <v>0</v>
      </c>
      <c r="AE210" s="28" t="n">
        <v>0</v>
      </c>
      <c r="AF210" s="28" t="n">
        <v>0</v>
      </c>
      <c r="AG210" s="28" t="n">
        <v>0</v>
      </c>
      <c r="AH210" s="28" t="n">
        <v>0</v>
      </c>
      <c r="AI210" s="28" t="n">
        <v>0</v>
      </c>
      <c r="AJ210" s="28" t="n">
        <v>0</v>
      </c>
      <c r="AK210" s="28" t="n">
        <v>0</v>
      </c>
      <c r="AL210" s="28" t="n">
        <v>0</v>
      </c>
      <c r="AN210" s="13" t="n">
        <v>550</v>
      </c>
      <c r="AO210" s="13" t="n">
        <v>234</v>
      </c>
      <c r="AP210" s="13" t="n">
        <v>449</v>
      </c>
      <c r="AQ210" s="13" t="n">
        <v>676</v>
      </c>
      <c r="AR210" s="13" t="n">
        <v>864</v>
      </c>
      <c r="AS210" s="25">
        <f>AA210+AB210+AC210+AD210</f>
        <v/>
      </c>
      <c r="AT210" s="25">
        <f>AE210+AF210+AG210+AH210</f>
        <v/>
      </c>
      <c r="AU210" s="25">
        <f>AI210+AJ210+AK210+AL210</f>
        <v/>
      </c>
      <c r="AV210" s="28" t="n">
        <v>0</v>
      </c>
      <c r="AW210" s="28" t="n">
        <v>0</v>
      </c>
    </row>
    <row r="211">
      <c r="C211" s="8" t="inlineStr">
        <is>
          <t>Purchases of Property and Equipment</t>
        </is>
      </c>
      <c r="G211" s="13" t="n">
        <v>-38</v>
      </c>
      <c r="H211" s="13" t="n">
        <v>-33</v>
      </c>
      <c r="I211" s="13" t="n">
        <v>-30</v>
      </c>
      <c r="J211" s="13" t="n">
        <v>48</v>
      </c>
      <c r="K211" s="13" t="n">
        <v>-42</v>
      </c>
      <c r="L211" s="13" t="n">
        <v>-65</v>
      </c>
      <c r="M211" s="13" t="n">
        <v>-61</v>
      </c>
      <c r="N211" s="13" t="n">
        <v>11</v>
      </c>
      <c r="O211" s="13" t="n">
        <v>-77</v>
      </c>
      <c r="P211" s="13" t="n">
        <v>-55</v>
      </c>
      <c r="Q211" s="13" t="n">
        <v>-88</v>
      </c>
      <c r="R211" s="13" t="n">
        <v>10</v>
      </c>
      <c r="S211" s="13" t="n">
        <v>-84</v>
      </c>
      <c r="T211" s="13" t="n">
        <v>-63</v>
      </c>
      <c r="U211" s="13" t="n">
        <v>-61</v>
      </c>
      <c r="V211" s="13" t="n">
        <v>17</v>
      </c>
      <c r="W211" s="13" t="n">
        <v>-33</v>
      </c>
      <c r="X211" s="13" t="n">
        <v>-31</v>
      </c>
      <c r="Y211" s="13" t="n">
        <v>-35</v>
      </c>
      <c r="Z211" s="13" t="n">
        <v>15</v>
      </c>
      <c r="AA211" s="13" t="n">
        <v>-38</v>
      </c>
      <c r="AB211" s="13" t="n">
        <v>-46</v>
      </c>
      <c r="AC211" s="13" t="n">
        <v>-64</v>
      </c>
      <c r="AD211" s="25">
        <f>-AD12*AD173</f>
        <v/>
      </c>
      <c r="AE211" s="25">
        <f>-AE12*AE173</f>
        <v/>
      </c>
      <c r="AF211" s="25">
        <f>-AF12*AF173</f>
        <v/>
      </c>
      <c r="AG211" s="25">
        <f>-AG12*AG173</f>
        <v/>
      </c>
      <c r="AH211" s="25">
        <f>-AH12*AH173</f>
        <v/>
      </c>
      <c r="AI211" s="25">
        <f>-AI12*AI173</f>
        <v/>
      </c>
      <c r="AJ211" s="25">
        <f>-AJ12*AJ173</f>
        <v/>
      </c>
      <c r="AK211" s="25">
        <f>-AK12*AK173</f>
        <v/>
      </c>
      <c r="AL211" s="25">
        <f>-AL12*AL173</f>
        <v/>
      </c>
      <c r="AN211" s="13" t="n">
        <v>-53</v>
      </c>
      <c r="AO211" s="13" t="n">
        <v>-157</v>
      </c>
      <c r="AP211" s="13" t="n">
        <v>-210</v>
      </c>
      <c r="AQ211" s="13" t="n">
        <v>-191</v>
      </c>
      <c r="AR211" s="13" t="n">
        <v>-84</v>
      </c>
      <c r="AS211" s="25">
        <f>AA211+AB211+AC211+AD211</f>
        <v/>
      </c>
      <c r="AT211" s="25">
        <f>AE211+AF211+AG211+AH211</f>
        <v/>
      </c>
      <c r="AU211" s="25">
        <f>AI211+AJ211+AK211+AL211</f>
        <v/>
      </c>
      <c r="AV211" s="25">
        <f>-AV12*AV173</f>
        <v/>
      </c>
      <c r="AW211" s="25">
        <f>-AW12*AW173</f>
        <v/>
      </c>
    </row>
    <row r="212">
      <c r="C212" s="8" t="inlineStr">
        <is>
          <t>Capitalization of Internal-Use Software</t>
        </is>
      </c>
      <c r="G212" s="13" t="n">
        <v>0</v>
      </c>
      <c r="H212" s="13" t="n">
        <v>0</v>
      </c>
      <c r="I212" s="13" t="n">
        <v>0</v>
      </c>
      <c r="J212" s="13" t="n">
        <v>-72</v>
      </c>
      <c r="K212" s="13" t="n">
        <v>0</v>
      </c>
      <c r="L212" s="13" t="n">
        <v>0</v>
      </c>
      <c r="M212" s="13" t="n">
        <v>0</v>
      </c>
      <c r="N212" s="13" t="n">
        <v>-72</v>
      </c>
      <c r="O212" s="13" t="n">
        <v>0</v>
      </c>
      <c r="P212" s="13" t="n">
        <v>0</v>
      </c>
      <c r="Q212" s="13" t="n">
        <v>0</v>
      </c>
      <c r="R212" s="13" t="n">
        <v>-50</v>
      </c>
      <c r="S212" s="13" t="n">
        <v>0</v>
      </c>
      <c r="T212" s="13" t="n">
        <v>0</v>
      </c>
      <c r="U212" s="13" t="n">
        <v>0</v>
      </c>
      <c r="V212" s="13" t="n">
        <v>-59</v>
      </c>
      <c r="W212" s="13" t="n">
        <v>0</v>
      </c>
      <c r="X212" s="13" t="n">
        <v>0</v>
      </c>
      <c r="Y212" s="13" t="n">
        <v>0</v>
      </c>
      <c r="Z212" s="13" t="n">
        <v>-40</v>
      </c>
      <c r="AA212" s="13" t="n">
        <v>0</v>
      </c>
      <c r="AB212" s="13" t="n">
        <v>0</v>
      </c>
      <c r="AC212" s="13" t="n">
        <v>0</v>
      </c>
      <c r="AD212" s="25">
        <f>-AD12*AD174</f>
        <v/>
      </c>
      <c r="AE212" s="25">
        <f>-AE12*AE174</f>
        <v/>
      </c>
      <c r="AF212" s="25">
        <f>-AF12*AF174</f>
        <v/>
      </c>
      <c r="AG212" s="25">
        <f>-AG12*AG174</f>
        <v/>
      </c>
      <c r="AH212" s="25">
        <f>-AH12*AH174</f>
        <v/>
      </c>
      <c r="AI212" s="25">
        <f>-AI12*AI174</f>
        <v/>
      </c>
      <c r="AJ212" s="25">
        <f>-AJ12*AJ174</f>
        <v/>
      </c>
      <c r="AK212" s="25">
        <f>-AK12*AK174</f>
        <v/>
      </c>
      <c r="AL212" s="25">
        <f>-AL12*AL174</f>
        <v/>
      </c>
      <c r="AN212" s="13" t="n">
        <v>-72</v>
      </c>
      <c r="AO212" s="13" t="n">
        <v>-72</v>
      </c>
      <c r="AP212" s="13" t="n">
        <v>-50</v>
      </c>
      <c r="AQ212" s="13" t="n">
        <v>-59</v>
      </c>
      <c r="AR212" s="13" t="n">
        <v>-40</v>
      </c>
      <c r="AS212" s="25">
        <f>AA212+AB212+AC212+AD212</f>
        <v/>
      </c>
      <c r="AT212" s="25">
        <f>AE212+AF212+AG212+AH212</f>
        <v/>
      </c>
      <c r="AU212" s="25">
        <f>AI212+AJ212+AK212+AL212</f>
        <v/>
      </c>
      <c r="AV212" s="25">
        <f>-AV12*AV174</f>
        <v/>
      </c>
      <c r="AW212" s="25">
        <f>-AW12*AW174</f>
        <v/>
      </c>
    </row>
    <row r="213">
      <c r="C213" s="8" t="inlineStr">
        <is>
          <t>Acquisitions of Businesses, Net of Cash Acquired</t>
        </is>
      </c>
      <c r="G213" s="13" t="n">
        <v>-85</v>
      </c>
      <c r="H213" s="13" t="n">
        <v>-2960</v>
      </c>
      <c r="I213" s="13" t="n">
        <v>-19</v>
      </c>
      <c r="J213" s="13" t="n">
        <v>0</v>
      </c>
      <c r="K213" s="13" t="n">
        <v>0</v>
      </c>
      <c r="L213" s="13" t="n">
        <v>-5682</v>
      </c>
      <c r="M213" s="13" t="n">
        <v>0</v>
      </c>
      <c r="N213" s="13" t="n">
        <v>0</v>
      </c>
      <c r="O213" s="13" t="n">
        <v>0</v>
      </c>
      <c r="P213" s="13" t="n">
        <v>-33</v>
      </c>
      <c r="Q213" s="13" t="n">
        <v>0</v>
      </c>
      <c r="R213" s="13" t="n">
        <v>0</v>
      </c>
      <c r="S213" s="13" t="n">
        <v>0</v>
      </c>
      <c r="T213" s="13" t="n">
        <v>0</v>
      </c>
      <c r="U213" s="13" t="n">
        <v>0</v>
      </c>
      <c r="V213" s="13" t="n">
        <v>-83</v>
      </c>
      <c r="W213" s="13" t="n">
        <v>0</v>
      </c>
      <c r="X213" s="13" t="n">
        <v>0</v>
      </c>
      <c r="Y213" s="13" t="n">
        <v>0</v>
      </c>
      <c r="Z213" s="13" t="n">
        <v>-184</v>
      </c>
      <c r="AA213" s="13" t="n">
        <v>0</v>
      </c>
      <c r="AB213" s="13" t="n">
        <v>0</v>
      </c>
      <c r="AC213" s="13" t="n">
        <v>0</v>
      </c>
      <c r="AD213" s="28" t="n">
        <v>0</v>
      </c>
      <c r="AE213" s="28" t="n">
        <v>0</v>
      </c>
      <c r="AF213" s="28" t="n">
        <v>0</v>
      </c>
      <c r="AG213" s="28" t="n">
        <v>0</v>
      </c>
      <c r="AH213" s="28" t="n">
        <v>0</v>
      </c>
      <c r="AI213" s="28" t="n">
        <v>0</v>
      </c>
      <c r="AJ213" s="28" t="n">
        <v>0</v>
      </c>
      <c r="AK213" s="28" t="n">
        <v>0</v>
      </c>
      <c r="AL213" s="28" t="n">
        <v>0</v>
      </c>
      <c r="AN213" s="13" t="n">
        <v>-3064</v>
      </c>
      <c r="AO213" s="13" t="n">
        <v>-5682</v>
      </c>
      <c r="AP213" s="13" t="n">
        <v>-33</v>
      </c>
      <c r="AQ213" s="13" t="n">
        <v>-83</v>
      </c>
      <c r="AR213" s="13" t="n">
        <v>-184</v>
      </c>
      <c r="AS213" s="25">
        <f>AA213+AB213+AC213+AD213</f>
        <v/>
      </c>
      <c r="AT213" s="25">
        <f>AE213+AF213+AG213+AH213</f>
        <v/>
      </c>
      <c r="AU213" s="25">
        <f>AI213+AJ213+AK213+AL213</f>
        <v/>
      </c>
      <c r="AV213" s="28" t="n">
        <v>0</v>
      </c>
      <c r="AW213" s="28" t="n">
        <v>0</v>
      </c>
    </row>
    <row r="214">
      <c r="C214" s="8" t="inlineStr">
        <is>
          <t>Originations and Purchases of Notes HFI</t>
        </is>
      </c>
      <c r="G214" s="13" t="n">
        <v>-11</v>
      </c>
      <c r="H214" s="13" t="n">
        <v>-59</v>
      </c>
      <c r="I214" s="13" t="n">
        <v>-65</v>
      </c>
      <c r="J214" s="13" t="n">
        <v>-97</v>
      </c>
      <c r="K214" s="13" t="n">
        <v>-125</v>
      </c>
      <c r="L214" s="13" t="n">
        <v>-192</v>
      </c>
      <c r="M214" s="13" t="n">
        <v>-296</v>
      </c>
      <c r="N214" s="13" t="n">
        <v>-320</v>
      </c>
      <c r="O214" s="13" t="n">
        <v>-314</v>
      </c>
      <c r="P214" s="13" t="n">
        <v>-701</v>
      </c>
      <c r="Q214" s="13" t="n">
        <v>-585</v>
      </c>
      <c r="R214" s="13" t="n">
        <v>-383</v>
      </c>
      <c r="S214" s="13" t="n">
        <v>-377</v>
      </c>
      <c r="T214" s="13" t="n">
        <v>-763</v>
      </c>
      <c r="U214" s="13" t="n">
        <v>-786</v>
      </c>
      <c r="V214" s="13" t="n">
        <v>-612</v>
      </c>
      <c r="W214" s="13" t="n">
        <v>-666</v>
      </c>
      <c r="X214" s="13" t="n">
        <v>-1159</v>
      </c>
      <c r="Y214" s="13" t="n">
        <v>-1048</v>
      </c>
      <c r="Z214" s="13" t="n">
        <v>-1119</v>
      </c>
      <c r="AA214" s="13" t="n">
        <v>-1297</v>
      </c>
      <c r="AB214" s="13" t="n">
        <v>-1588</v>
      </c>
      <c r="AC214" s="13" t="n">
        <v>-2045</v>
      </c>
      <c r="AD214" s="25">
        <f>AC100-AD100</f>
        <v/>
      </c>
      <c r="AE214" s="25">
        <f>AD100-AE100</f>
        <v/>
      </c>
      <c r="AF214" s="25">
        <f>AE100-AF100</f>
        <v/>
      </c>
      <c r="AG214" s="25">
        <f>AF100-AG100</f>
        <v/>
      </c>
      <c r="AH214" s="25">
        <f>AG100-AH100</f>
        <v/>
      </c>
      <c r="AI214" s="25">
        <f>AH100-AI100</f>
        <v/>
      </c>
      <c r="AJ214" s="25">
        <f>AI100-AJ100</f>
        <v/>
      </c>
      <c r="AK214" s="25">
        <f>AJ100-AK100</f>
        <v/>
      </c>
      <c r="AL214" s="25">
        <f>AK100-AL100</f>
        <v/>
      </c>
      <c r="AN214" s="13" t="n">
        <v>-232</v>
      </c>
      <c r="AO214" s="13" t="n">
        <v>-933</v>
      </c>
      <c r="AP214" s="13" t="n">
        <v>-1983</v>
      </c>
      <c r="AQ214" s="13" t="n">
        <v>-2538</v>
      </c>
      <c r="AR214" s="13" t="n">
        <v>-3992</v>
      </c>
      <c r="AS214" s="25">
        <f>AA214+AB214+AC214+AD214</f>
        <v/>
      </c>
      <c r="AT214" s="25">
        <f>AE214+AF214+AG214+AH214</f>
        <v/>
      </c>
      <c r="AU214" s="25">
        <f>AI214+AJ214+AK214+AL214</f>
        <v/>
      </c>
      <c r="AV214" s="25">
        <f>AU100-AV100</f>
        <v/>
      </c>
      <c r="AW214" s="25">
        <f>AV100-AW100</f>
        <v/>
      </c>
    </row>
    <row r="215">
      <c r="C215" s="8" t="inlineStr">
        <is>
          <t>Sales of Notes Originally Classified as HFI</t>
        </is>
      </c>
      <c r="G215" s="13" t="n">
        <v>0</v>
      </c>
      <c r="H215" s="13" t="n">
        <v>0</v>
      </c>
      <c r="I215" s="13" t="n">
        <v>0</v>
      </c>
      <c r="J215" s="13" t="n">
        <v>0</v>
      </c>
      <c r="K215" s="13" t="n">
        <v>0</v>
      </c>
      <c r="L215" s="13" t="n">
        <v>0</v>
      </c>
      <c r="M215" s="13" t="n">
        <v>0</v>
      </c>
      <c r="N215" s="13" t="n">
        <v>0</v>
      </c>
      <c r="O215" s="13" t="n">
        <v>0</v>
      </c>
      <c r="P215" s="13" t="n">
        <v>0</v>
      </c>
      <c r="Q215" s="13" t="n">
        <v>0</v>
      </c>
      <c r="R215" s="13" t="n">
        <v>0</v>
      </c>
      <c r="S215" s="13" t="n">
        <v>0</v>
      </c>
      <c r="T215" s="13" t="n">
        <v>0</v>
      </c>
      <c r="U215" s="13" t="n">
        <v>101</v>
      </c>
      <c r="V215" s="13" t="n">
        <v>133</v>
      </c>
      <c r="W215" s="13" t="n">
        <v>110</v>
      </c>
      <c r="X215" s="13" t="n">
        <v>136</v>
      </c>
      <c r="Y215" s="13" t="n">
        <v>54</v>
      </c>
      <c r="Z215" s="13" t="n">
        <v>262</v>
      </c>
      <c r="AA215" s="13" t="n">
        <v>213</v>
      </c>
      <c r="AB215" s="13" t="n">
        <v>382</v>
      </c>
      <c r="AC215" s="13" t="n">
        <v>794</v>
      </c>
      <c r="AD215" s="28" t="n">
        <v>0</v>
      </c>
      <c r="AE215" s="28" t="n">
        <v>0</v>
      </c>
      <c r="AF215" s="28" t="n">
        <v>0</v>
      </c>
      <c r="AG215" s="28" t="n">
        <v>0</v>
      </c>
      <c r="AH215" s="28" t="n">
        <v>0</v>
      </c>
      <c r="AI215" s="28" t="n">
        <v>0</v>
      </c>
      <c r="AJ215" s="28" t="n">
        <v>0</v>
      </c>
      <c r="AK215" s="28" t="n">
        <v>0</v>
      </c>
      <c r="AL215" s="28" t="n">
        <v>0</v>
      </c>
      <c r="AN215" s="13" t="n">
        <v>0</v>
      </c>
      <c r="AO215" s="13" t="n">
        <v>0</v>
      </c>
      <c r="AP215" s="13" t="n">
        <v>0</v>
      </c>
      <c r="AQ215" s="13" t="n">
        <v>234</v>
      </c>
      <c r="AR215" s="13" t="n">
        <v>562</v>
      </c>
      <c r="AS215" s="25">
        <f>AA215+AB215+AC215+AD215</f>
        <v/>
      </c>
      <c r="AT215" s="25">
        <f>AE215+AF215+AG215+AH215</f>
        <v/>
      </c>
      <c r="AU215" s="25">
        <f>AI215+AJ215+AK215+AL215</f>
        <v/>
      </c>
      <c r="AV215" s="28" t="n">
        <v>0</v>
      </c>
      <c r="AW215" s="28" t="n">
        <v>0</v>
      </c>
    </row>
    <row r="216">
      <c r="C216" s="8" t="inlineStr">
        <is>
          <t>Principal Repayments of Notes HFI</t>
        </is>
      </c>
      <c r="G216" s="13" t="n">
        <v>29</v>
      </c>
      <c r="H216" s="13" t="n">
        <v>24</v>
      </c>
      <c r="I216" s="13" t="n">
        <v>33</v>
      </c>
      <c r="J216" s="13" t="n">
        <v>50</v>
      </c>
      <c r="K216" s="13" t="n">
        <v>72</v>
      </c>
      <c r="L216" s="13" t="n">
        <v>103</v>
      </c>
      <c r="M216" s="13" t="n">
        <v>145</v>
      </c>
      <c r="N216" s="13" t="n">
        <v>199</v>
      </c>
      <c r="O216" s="13" t="n">
        <v>244</v>
      </c>
      <c r="P216" s="13" t="n">
        <v>286</v>
      </c>
      <c r="Q216" s="13" t="n">
        <v>835</v>
      </c>
      <c r="R216" s="13" t="n">
        <v>362</v>
      </c>
      <c r="S216" s="13" t="n">
        <v>358</v>
      </c>
      <c r="T216" s="13" t="n">
        <v>351</v>
      </c>
      <c r="U216" s="13" t="n">
        <v>979</v>
      </c>
      <c r="V216" s="13" t="n">
        <v>380</v>
      </c>
      <c r="W216" s="13" t="n">
        <v>420</v>
      </c>
      <c r="X216" s="13" t="n">
        <v>504</v>
      </c>
      <c r="Y216" s="13" t="n">
        <v>1028</v>
      </c>
      <c r="Z216" s="13" t="n">
        <v>754</v>
      </c>
      <c r="AA216" s="13" t="n">
        <v>876</v>
      </c>
      <c r="AB216" s="13" t="n">
        <v>936</v>
      </c>
      <c r="AC216" s="13" t="n">
        <v>1313</v>
      </c>
      <c r="AD216" s="28" t="n">
        <v>0</v>
      </c>
      <c r="AE216" s="28" t="n">
        <v>0</v>
      </c>
      <c r="AF216" s="28" t="n">
        <v>0</v>
      </c>
      <c r="AG216" s="28" t="n">
        <v>0</v>
      </c>
      <c r="AH216" s="28" t="n">
        <v>0</v>
      </c>
      <c r="AI216" s="28" t="n">
        <v>0</v>
      </c>
      <c r="AJ216" s="28" t="n">
        <v>0</v>
      </c>
      <c r="AK216" s="28" t="n">
        <v>0</v>
      </c>
      <c r="AL216" s="28" t="n">
        <v>0</v>
      </c>
      <c r="AN216" s="13" t="n">
        <v>136</v>
      </c>
      <c r="AO216" s="13" t="n">
        <v>519</v>
      </c>
      <c r="AP216" s="13" t="n">
        <v>1727</v>
      </c>
      <c r="AQ216" s="13" t="n">
        <v>2068</v>
      </c>
      <c r="AR216" s="13" t="n">
        <v>2706</v>
      </c>
      <c r="AS216" s="25">
        <f>AA216+AB216+AC216+AD216</f>
        <v/>
      </c>
      <c r="AT216" s="25">
        <f>AE216+AF216+AG216+AH216</f>
        <v/>
      </c>
      <c r="AU216" s="25">
        <f>AI216+AJ216+AK216+AL216</f>
        <v/>
      </c>
      <c r="AV216" s="28" t="n">
        <v>0</v>
      </c>
      <c r="AW216" s="28" t="n">
        <v>0</v>
      </c>
    </row>
    <row r="217">
      <c r="C217" s="8" t="inlineStr">
        <is>
          <t>Other Investing (incl. bundling residual)</t>
        </is>
      </c>
      <c r="G217" s="13" t="n">
        <v>-13</v>
      </c>
      <c r="H217" s="13" t="n">
        <v>61</v>
      </c>
      <c r="I217" s="13" t="n">
        <v>-11</v>
      </c>
      <c r="J217" s="13" t="n">
        <v>-7</v>
      </c>
      <c r="K217" s="13" t="n">
        <v>-28</v>
      </c>
      <c r="L217" s="13" t="n">
        <v>12</v>
      </c>
      <c r="M217" s="13" t="n">
        <v>7</v>
      </c>
      <c r="N217" s="13" t="n">
        <v>-15</v>
      </c>
      <c r="O217" s="13" t="n">
        <v>13</v>
      </c>
      <c r="P217" s="13" t="n">
        <v>-29</v>
      </c>
      <c r="Q217" s="13" t="n">
        <v>-10</v>
      </c>
      <c r="R217" s="13" t="n">
        <v>-21</v>
      </c>
      <c r="S217" s="13" t="n">
        <v>10</v>
      </c>
      <c r="T217" s="13" t="n">
        <v>-42</v>
      </c>
      <c r="U217" s="13" t="n">
        <v>-14</v>
      </c>
      <c r="V217" s="13" t="n">
        <v>-34</v>
      </c>
      <c r="W217" s="13" t="n">
        <v>-3</v>
      </c>
      <c r="X217" s="13" t="n">
        <v>-404</v>
      </c>
      <c r="Y217" s="13" t="n">
        <v>290</v>
      </c>
      <c r="Z217" s="13" t="n">
        <v>10</v>
      </c>
      <c r="AA217" s="13" t="n">
        <v>-43</v>
      </c>
      <c r="AB217" s="13" t="n">
        <v>-542</v>
      </c>
      <c r="AC217" s="13" t="n">
        <v>465</v>
      </c>
      <c r="AD217" s="28" t="n">
        <v>0</v>
      </c>
      <c r="AE217" s="28" t="n">
        <v>0</v>
      </c>
      <c r="AF217" s="28" t="n">
        <v>0</v>
      </c>
      <c r="AG217" s="28" t="n">
        <v>0</v>
      </c>
      <c r="AH217" s="28" t="n">
        <v>0</v>
      </c>
      <c r="AI217" s="28" t="n">
        <v>0</v>
      </c>
      <c r="AJ217" s="28" t="n">
        <v>0</v>
      </c>
      <c r="AK217" s="28" t="n">
        <v>0</v>
      </c>
      <c r="AL217" s="28" t="n">
        <v>0</v>
      </c>
      <c r="AN217" s="13" t="n">
        <v>30</v>
      </c>
      <c r="AO217" s="13" t="n">
        <v>-24</v>
      </c>
      <c r="AP217" s="13" t="n">
        <v>-47</v>
      </c>
      <c r="AQ217" s="13" t="n">
        <v>-80</v>
      </c>
      <c r="AR217" s="13" t="n">
        <v>-107</v>
      </c>
      <c r="AS217" s="25">
        <f>AA217+AB217+AC217+AD217</f>
        <v/>
      </c>
      <c r="AT217" s="25">
        <f>AE217+AF217+AG217+AH217</f>
        <v/>
      </c>
      <c r="AU217" s="25">
        <f>AI217+AJ217+AK217+AL217</f>
        <v/>
      </c>
      <c r="AV217" s="28" t="n">
        <v>0</v>
      </c>
      <c r="AW217" s="28" t="n">
        <v>0</v>
      </c>
    </row>
    <row r="218">
      <c r="B218" s="6" t="inlineStr">
        <is>
          <t>Cash Flow from Investing Activities</t>
        </is>
      </c>
      <c r="G218" s="10">
        <f>G208+G209+G210+G211+G212+G213+G214+G215+G216+G217</f>
        <v/>
      </c>
      <c r="H218" s="10">
        <f>H208+H209+H210+H211+H212+H213+H214+H215+H216+H217</f>
        <v/>
      </c>
      <c r="I218" s="10">
        <f>I208+I209+I210+I211+I212+I213+I214+I215+I216+I217</f>
        <v/>
      </c>
      <c r="J218" s="10">
        <f>J208+J209+J210+J211+J212+J213+J214+J215+J216+J217</f>
        <v/>
      </c>
      <c r="K218" s="10">
        <f>K208+K209+K210+K211+K212+K213+K214+K215+K216+K217</f>
        <v/>
      </c>
      <c r="L218" s="10">
        <f>L208+L209+L210+L211+L212+L213+L214+L215+L216+L217</f>
        <v/>
      </c>
      <c r="M218" s="10">
        <f>M208+M209+M210+M211+M212+M213+M214+M215+M216+M217</f>
        <v/>
      </c>
      <c r="N218" s="10">
        <f>N208+N209+N210+N211+N212+N213+N214+N215+N216+N217</f>
        <v/>
      </c>
      <c r="O218" s="10">
        <f>O208+O209+O210+O211+O212+O213+O214+O215+O216+O217</f>
        <v/>
      </c>
      <c r="P218" s="10">
        <f>P208+P209+P210+P211+P212+P213+P214+P215+P216+P217</f>
        <v/>
      </c>
      <c r="Q218" s="10">
        <f>Q208+Q209+Q210+Q211+Q212+Q213+Q214+Q215+Q216+Q217</f>
        <v/>
      </c>
      <c r="R218" s="10">
        <f>R208+R209+R210+R211+R212+R213+R214+R215+R216+R217</f>
        <v/>
      </c>
      <c r="S218" s="10">
        <f>S208+S209+S210+S211+S212+S213+S214+S215+S216+S217</f>
        <v/>
      </c>
      <c r="T218" s="10">
        <f>T208+T209+T210+T211+T212+T213+T214+T215+T216+T217</f>
        <v/>
      </c>
      <c r="U218" s="10">
        <f>U208+U209+U210+U211+U212+U213+U214+U215+U216+U217</f>
        <v/>
      </c>
      <c r="V218" s="10">
        <f>V208+V209+V210+V211+V212+V213+V214+V215+V216+V217</f>
        <v/>
      </c>
      <c r="W218" s="10">
        <f>W208+W209+W210+W211+W212+W213+W214+W215+W216+W217</f>
        <v/>
      </c>
      <c r="X218" s="10">
        <f>X208+X209+X210+X211+X212+X213+X214+X215+X216+X217</f>
        <v/>
      </c>
      <c r="Y218" s="10">
        <f>Y208+Y209+Y210+Y211+Y212+Y213+Y214+Y215+Y216+Y217</f>
        <v/>
      </c>
      <c r="Z218" s="10">
        <f>Z208+Z209+Z210+Z211+Z212+Z213+Z214+Z215+Z216+Z217</f>
        <v/>
      </c>
      <c r="AA218" s="10">
        <f>AA208+AA209+AA210+AA211+AA212+AA213+AA214+AA215+AA216+AA217</f>
        <v/>
      </c>
      <c r="AB218" s="10">
        <f>AB208+AB209+AB210+AB211+AB212+AB213+AB214+AB215+AB216+AB217</f>
        <v/>
      </c>
      <c r="AC218" s="10">
        <f>AC208+AC209+AC210+AC211+AC212+AC213+AC214+AC215+AC216+AC217</f>
        <v/>
      </c>
      <c r="AD218" s="10">
        <f>AD208+AD209+AD210+AD211+AD212+AD213+AD214+AD215+AD216+AD217</f>
        <v/>
      </c>
      <c r="AE218" s="10">
        <f>AE208+AE209+AE210+AE211+AE212+AE213+AE214+AE215+AE216+AE217</f>
        <v/>
      </c>
      <c r="AF218" s="10">
        <f>AF208+AF209+AF210+AF211+AF212+AF213+AF214+AF215+AF216+AF217</f>
        <v/>
      </c>
      <c r="AG218" s="10">
        <f>AG208+AG209+AG210+AG211+AG212+AG213+AG214+AG215+AG216+AG217</f>
        <v/>
      </c>
      <c r="AH218" s="10">
        <f>AH208+AH209+AH210+AH211+AH212+AH213+AH214+AH215+AH216+AH217</f>
        <v/>
      </c>
      <c r="AI218" s="10">
        <f>AI208+AI209+AI210+AI211+AI212+AI213+AI214+AI215+AI216+AI217</f>
        <v/>
      </c>
      <c r="AJ218" s="10">
        <f>AJ208+AJ209+AJ210+AJ211+AJ212+AJ213+AJ214+AJ215+AJ216+AJ217</f>
        <v/>
      </c>
      <c r="AK218" s="10">
        <f>AK208+AK209+AK210+AK211+AK212+AK213+AK214+AK215+AK216+AK217</f>
        <v/>
      </c>
      <c r="AL218" s="10">
        <f>AL208+AL209+AL210+AL211+AL212+AL213+AL214+AL215+AL216+AL217</f>
        <v/>
      </c>
      <c r="AN218" s="10">
        <f>AN208+AN209+AN210+AN211+AN212+AN213+AN214+AN215+AN216+AN217</f>
        <v/>
      </c>
      <c r="AO218" s="10">
        <f>AO208+AO209+AO210+AO211+AO212+AO213+AO214+AO215+AO216+AO217</f>
        <v/>
      </c>
      <c r="AP218" s="10">
        <f>AP208+AP209+AP210+AP211+AP212+AP213+AP214+AP215+AP216+AP217</f>
        <v/>
      </c>
      <c r="AQ218" s="10">
        <f>AQ208+AQ209+AQ210+AQ211+AQ212+AQ213+AQ214+AQ215+AQ216+AQ217</f>
        <v/>
      </c>
      <c r="AR218" s="10">
        <f>AR208+AR209+AR210+AR211+AR212+AR213+AR214+AR215+AR216+AR217</f>
        <v/>
      </c>
      <c r="AS218" s="26">
        <f>AA218+AB218+AC218+AD218</f>
        <v/>
      </c>
      <c r="AT218" s="26">
        <f>AE218+AF218+AG218+AH218</f>
        <v/>
      </c>
      <c r="AU218" s="26">
        <f>AI218+AJ218+AK218+AL218</f>
        <v/>
      </c>
      <c r="AV218" s="10">
        <f>AV208+AV209+AV210+AV211+AV212+AV213+AV214+AV215+AV216+AV217</f>
        <v/>
      </c>
      <c r="AW218" s="10">
        <f>AW208+AW209+AW210+AW211+AW212+AW213+AW214+AW215+AW216+AW217</f>
        <v/>
      </c>
    </row>
    <row r="219">
      <c r="D219" s="3" t="inlineStr">
        <is>
          <t>Recon: CFI</t>
        </is>
      </c>
      <c r="G219" s="27">
        <f>IF(_reported!G21="","",G218-_reported!G21)</f>
        <v/>
      </c>
      <c r="H219" s="27">
        <f>IF(_reported!H21="","",H218-_reported!H21)</f>
        <v/>
      </c>
      <c r="I219" s="27">
        <f>IF(_reported!I21="","",I218-_reported!I21)</f>
        <v/>
      </c>
      <c r="J219" s="27">
        <f>IF(_reported!J21="","",J218-_reported!J21)</f>
        <v/>
      </c>
      <c r="K219" s="27">
        <f>IF(_reported!K21="","",K218-_reported!K21)</f>
        <v/>
      </c>
      <c r="L219" s="27">
        <f>IF(_reported!L21="","",L218-_reported!L21)</f>
        <v/>
      </c>
      <c r="M219" s="27">
        <f>IF(_reported!M21="","",M218-_reported!M21)</f>
        <v/>
      </c>
      <c r="N219" s="27">
        <f>IF(_reported!N21="","",N218-_reported!N21)</f>
        <v/>
      </c>
      <c r="O219" s="27">
        <f>IF(_reported!O21="","",O218-_reported!O21)</f>
        <v/>
      </c>
      <c r="P219" s="27">
        <f>IF(_reported!P21="","",P218-_reported!P21)</f>
        <v/>
      </c>
      <c r="Q219" s="27">
        <f>IF(_reported!Q21="","",Q218-_reported!Q21)</f>
        <v/>
      </c>
      <c r="R219" s="27">
        <f>IF(_reported!R21="","",R218-_reported!R21)</f>
        <v/>
      </c>
      <c r="S219" s="27">
        <f>IF(_reported!S21="","",S218-_reported!S21)</f>
        <v/>
      </c>
      <c r="T219" s="27">
        <f>IF(_reported!T21="","",T218-_reported!T21)</f>
        <v/>
      </c>
      <c r="U219" s="27">
        <f>IF(_reported!U21="","",U218-_reported!U21)</f>
        <v/>
      </c>
      <c r="V219" s="27">
        <f>IF(_reported!V21="","",V218-_reported!V21)</f>
        <v/>
      </c>
      <c r="W219" s="27">
        <f>IF(_reported!W21="","",W218-_reported!W21)</f>
        <v/>
      </c>
      <c r="X219" s="27">
        <f>IF(_reported!X21="","",X218-_reported!X21)</f>
        <v/>
      </c>
      <c r="Y219" s="27">
        <f>IF(_reported!Y21="","",Y218-_reported!Y21)</f>
        <v/>
      </c>
      <c r="Z219" s="27">
        <f>IF(_reported!Z21="","",Z218-_reported!Z21)</f>
        <v/>
      </c>
      <c r="AA219" s="27">
        <f>IF(_reported!AA21="","",AA218-_reported!AA21)</f>
        <v/>
      </c>
      <c r="AB219" s="27">
        <f>IF(_reported!AB21="","",AB218-_reported!AB21)</f>
        <v/>
      </c>
      <c r="AC219" s="27">
        <f>IF(_reported!AC21="","",AC218-_reported!AC21)</f>
        <v/>
      </c>
      <c r="AN219" s="27">
        <f>IF(_reported!AN21="","",AN218-_reported!AN21)</f>
        <v/>
      </c>
      <c r="AO219" s="27">
        <f>IF(_reported!AO21="","",AO218-_reported!AO21)</f>
        <v/>
      </c>
      <c r="AP219" s="27">
        <f>IF(_reported!AP21="","",AP218-_reported!AP21)</f>
        <v/>
      </c>
      <c r="AQ219" s="27">
        <f>IF(_reported!AQ21="","",AQ218-_reported!AQ21)</f>
        <v/>
      </c>
      <c r="AR219" s="27">
        <f>IF(_reported!AR21="","",AR218-_reported!AR21)</f>
        <v/>
      </c>
    </row>
    <row r="220"/>
    <row r="221">
      <c r="C221" s="8" t="inlineStr">
        <is>
          <t>Proceeds from Issuance of Long-term Debt ($4.7B FY22 Mailchimp)</t>
        </is>
      </c>
      <c r="G221" s="9" t="n">
        <v>0</v>
      </c>
      <c r="H221" s="9" t="n">
        <v>0</v>
      </c>
      <c r="I221" s="9" t="n">
        <v>0</v>
      </c>
      <c r="J221" s="9" t="n">
        <v>0</v>
      </c>
      <c r="K221" s="9" t="n">
        <v>0</v>
      </c>
      <c r="L221" s="9" t="n">
        <v>4700</v>
      </c>
      <c r="M221" s="9" t="n">
        <v>0</v>
      </c>
      <c r="N221" s="9" t="n">
        <v>0</v>
      </c>
      <c r="O221" s="9" t="n">
        <v>0</v>
      </c>
      <c r="P221" s="9" t="n">
        <v>0</v>
      </c>
      <c r="Q221" s="9" t="n">
        <v>0</v>
      </c>
      <c r="R221" s="9" t="n">
        <v>0</v>
      </c>
      <c r="S221" s="9" t="n">
        <v>3956</v>
      </c>
      <c r="T221" s="9" t="n">
        <v>0</v>
      </c>
      <c r="U221" s="9" t="n">
        <v>0</v>
      </c>
      <c r="V221" s="9" t="n">
        <v>0</v>
      </c>
      <c r="W221" s="9" t="n">
        <v>0</v>
      </c>
      <c r="X221" s="9" t="n">
        <v>0</v>
      </c>
      <c r="Y221" s="9" t="n">
        <v>0</v>
      </c>
      <c r="Z221" s="9" t="n">
        <v>0</v>
      </c>
      <c r="AA221" s="9" t="n">
        <v>0</v>
      </c>
      <c r="AB221" s="9" t="n">
        <v>0</v>
      </c>
      <c r="AC221" s="9" t="n">
        <v>0</v>
      </c>
      <c r="AD221" s="36" t="n">
        <v>0</v>
      </c>
      <c r="AE221" s="36" t="n">
        <v>0</v>
      </c>
      <c r="AF221" s="36" t="n">
        <v>0</v>
      </c>
      <c r="AG221" s="36" t="n">
        <v>0</v>
      </c>
      <c r="AH221" s="36" t="n">
        <v>0</v>
      </c>
      <c r="AI221" s="36" t="n">
        <v>0</v>
      </c>
      <c r="AJ221" s="36" t="n">
        <v>0</v>
      </c>
      <c r="AK221" s="36" t="n">
        <v>0</v>
      </c>
      <c r="AL221" s="36" t="n">
        <v>0</v>
      </c>
      <c r="AN221" s="9" t="n">
        <v>0</v>
      </c>
      <c r="AO221" s="9" t="n">
        <v>4700</v>
      </c>
      <c r="AP221" s="9" t="n">
        <v>0</v>
      </c>
      <c r="AQ221" s="9" t="n">
        <v>3956</v>
      </c>
      <c r="AR221" s="9" t="n">
        <v>0</v>
      </c>
      <c r="AS221" s="24">
        <f>AA221+AB221+AC221+AD221</f>
        <v/>
      </c>
      <c r="AT221" s="24">
        <f>AE221+AF221+AG221+AH221</f>
        <v/>
      </c>
      <c r="AU221" s="24">
        <f>AI221+AJ221+AK221+AL221</f>
        <v/>
      </c>
      <c r="AV221" s="36" t="n">
        <v>0</v>
      </c>
      <c r="AW221" s="36" t="n">
        <v>0</v>
      </c>
    </row>
    <row r="222">
      <c r="C222" s="8" t="inlineStr">
        <is>
          <t>Repayments of Debt</t>
        </is>
      </c>
      <c r="G222" s="13" t="n">
        <v>-13</v>
      </c>
      <c r="H222" s="13" t="n">
        <v>0</v>
      </c>
      <c r="I222" s="13" t="n">
        <v>-325</v>
      </c>
      <c r="J222" s="13" t="n">
        <v>0</v>
      </c>
      <c r="K222" s="13" t="n">
        <v>0</v>
      </c>
      <c r="L222" s="13" t="n">
        <v>0</v>
      </c>
      <c r="M222" s="13" t="n">
        <v>0</v>
      </c>
      <c r="N222" s="13" t="n">
        <v>0</v>
      </c>
      <c r="O222" s="13" t="n">
        <v>0</v>
      </c>
      <c r="P222" s="13" t="n">
        <v>-9</v>
      </c>
      <c r="Q222" s="13" t="n">
        <v>-500</v>
      </c>
      <c r="R222" s="13" t="n">
        <v>-500</v>
      </c>
      <c r="S222" s="13" t="n">
        <v>-4200</v>
      </c>
      <c r="T222" s="13" t="n">
        <v>0</v>
      </c>
      <c r="U222" s="13" t="n">
        <v>0</v>
      </c>
      <c r="V222" s="13" t="n">
        <v>0</v>
      </c>
      <c r="W222" s="13" t="n">
        <v>0</v>
      </c>
      <c r="X222" s="13" t="n">
        <v>0</v>
      </c>
      <c r="Y222" s="13" t="n">
        <v>0</v>
      </c>
      <c r="Z222" s="13" t="n">
        <v>-500</v>
      </c>
      <c r="AA222" s="13" t="n">
        <v>0</v>
      </c>
      <c r="AB222" s="13" t="n">
        <v>0</v>
      </c>
      <c r="AC222" s="13" t="n">
        <v>0</v>
      </c>
      <c r="AD222" s="28" t="n">
        <v>0</v>
      </c>
      <c r="AE222" s="28" t="n">
        <v>0</v>
      </c>
      <c r="AF222" s="28" t="n">
        <v>0</v>
      </c>
      <c r="AG222" s="28" t="n">
        <v>0</v>
      </c>
      <c r="AH222" s="28" t="n">
        <v>0</v>
      </c>
      <c r="AI222" s="28" t="n">
        <v>0</v>
      </c>
      <c r="AJ222" s="28" t="n">
        <v>0</v>
      </c>
      <c r="AK222" s="28" t="n">
        <v>0</v>
      </c>
      <c r="AL222" s="28" t="n">
        <v>0</v>
      </c>
      <c r="AN222" s="13" t="n">
        <v>-338</v>
      </c>
      <c r="AO222" s="13" t="n">
        <v>0</v>
      </c>
      <c r="AP222" s="13" t="n">
        <v>-1009</v>
      </c>
      <c r="AQ222" s="13" t="n">
        <v>-4200</v>
      </c>
      <c r="AR222" s="13" t="n">
        <v>-500</v>
      </c>
      <c r="AS222" s="25">
        <f>AA222+AB222+AC222+AD222</f>
        <v/>
      </c>
      <c r="AT222" s="25">
        <f>AE222+AF222+AG222+AH222</f>
        <v/>
      </c>
      <c r="AU222" s="25">
        <f>AI222+AJ222+AK222+AL222</f>
        <v/>
      </c>
      <c r="AV222" s="28" t="n">
        <v>0</v>
      </c>
      <c r="AW222" s="28" t="n">
        <v>0</v>
      </c>
    </row>
    <row r="223">
      <c r="C223" s="8" t="inlineStr">
        <is>
          <t>Unsecured Revolver Borrowings</t>
        </is>
      </c>
      <c r="G223" s="13" t="n">
        <v>0</v>
      </c>
      <c r="H223" s="13" t="n">
        <v>0</v>
      </c>
      <c r="I223" s="13" t="n">
        <v>0</v>
      </c>
      <c r="J223" s="13" t="n">
        <v>0</v>
      </c>
      <c r="K223" s="13" t="n">
        <v>0</v>
      </c>
      <c r="L223" s="13" t="n">
        <v>0</v>
      </c>
      <c r="M223" s="13" t="n">
        <v>0</v>
      </c>
      <c r="N223" s="13" t="n">
        <v>0</v>
      </c>
      <c r="O223" s="13" t="n">
        <v>0</v>
      </c>
      <c r="P223" s="13" t="n">
        <v>0</v>
      </c>
      <c r="Q223" s="13" t="n">
        <v>0</v>
      </c>
      <c r="R223" s="13" t="n">
        <v>0</v>
      </c>
      <c r="S223" s="13" t="n">
        <v>0</v>
      </c>
      <c r="T223" s="13" t="n">
        <v>100</v>
      </c>
      <c r="U223" s="13" t="n">
        <v>0</v>
      </c>
      <c r="V223" s="13" t="n">
        <v>0</v>
      </c>
      <c r="W223" s="13" t="n">
        <v>0</v>
      </c>
      <c r="X223" s="13" t="n">
        <v>0</v>
      </c>
      <c r="Y223" s="13" t="n">
        <v>0</v>
      </c>
      <c r="Z223" s="13" t="n">
        <v>0</v>
      </c>
      <c r="AA223" s="13" t="n">
        <v>0</v>
      </c>
      <c r="AB223" s="13" t="n">
        <v>0</v>
      </c>
      <c r="AC223" s="13" t="n">
        <v>0</v>
      </c>
      <c r="AD223" s="28" t="n">
        <v>0</v>
      </c>
      <c r="AE223" s="28" t="n">
        <v>0</v>
      </c>
      <c r="AF223" s="28" t="n">
        <v>0</v>
      </c>
      <c r="AG223" s="28" t="n">
        <v>0</v>
      </c>
      <c r="AH223" s="28" t="n">
        <v>0</v>
      </c>
      <c r="AI223" s="28" t="n">
        <v>0</v>
      </c>
      <c r="AJ223" s="28" t="n">
        <v>0</v>
      </c>
      <c r="AK223" s="28" t="n">
        <v>0</v>
      </c>
      <c r="AL223" s="28" t="n">
        <v>0</v>
      </c>
      <c r="AN223" s="13" t="n">
        <v>0</v>
      </c>
      <c r="AO223" s="13" t="n">
        <v>0</v>
      </c>
      <c r="AP223" s="13" t="n">
        <v>0</v>
      </c>
      <c r="AQ223" s="13" t="n">
        <v>100</v>
      </c>
      <c r="AR223" s="13" t="n">
        <v>0</v>
      </c>
      <c r="AS223" s="25">
        <f>AA223+AB223+AC223+AD223</f>
        <v/>
      </c>
      <c r="AT223" s="25">
        <f>AE223+AF223+AG223+AH223</f>
        <v/>
      </c>
      <c r="AU223" s="25">
        <f>AI223+AJ223+AK223+AL223</f>
        <v/>
      </c>
      <c r="AV223" s="28" t="n">
        <v>0</v>
      </c>
      <c r="AW223" s="28" t="n">
        <v>0</v>
      </c>
    </row>
    <row r="224">
      <c r="C224" s="8" t="inlineStr">
        <is>
          <t>Unsecured Revolver Repayments</t>
        </is>
      </c>
      <c r="G224" s="13" t="n">
        <v>-1000</v>
      </c>
      <c r="H224" s="13" t="n">
        <v>0</v>
      </c>
      <c r="I224" s="13" t="n">
        <v>0</v>
      </c>
      <c r="J224" s="13" t="n">
        <v>0</v>
      </c>
      <c r="K224" s="13" t="n">
        <v>0</v>
      </c>
      <c r="L224" s="13" t="n">
        <v>0</v>
      </c>
      <c r="M224" s="13" t="n">
        <v>0</v>
      </c>
      <c r="N224" s="13" t="n">
        <v>0</v>
      </c>
      <c r="O224" s="13" t="n">
        <v>0</v>
      </c>
      <c r="P224" s="13" t="n">
        <v>0</v>
      </c>
      <c r="Q224" s="13" t="n">
        <v>0</v>
      </c>
      <c r="R224" s="13" t="n">
        <v>0</v>
      </c>
      <c r="S224" s="13" t="n">
        <v>0</v>
      </c>
      <c r="T224" s="13" t="n">
        <v>-100</v>
      </c>
      <c r="U224" s="13" t="n">
        <v>0</v>
      </c>
      <c r="V224" s="13" t="n">
        <v>0</v>
      </c>
      <c r="W224" s="13" t="n">
        <v>0</v>
      </c>
      <c r="X224" s="13" t="n">
        <v>0</v>
      </c>
      <c r="Y224" s="13" t="n">
        <v>0</v>
      </c>
      <c r="Z224" s="13" t="n">
        <v>0</v>
      </c>
      <c r="AA224" s="13" t="n">
        <v>0</v>
      </c>
      <c r="AB224" s="13" t="n">
        <v>0</v>
      </c>
      <c r="AC224" s="13" t="n">
        <v>0</v>
      </c>
      <c r="AD224" s="28" t="n">
        <v>0</v>
      </c>
      <c r="AE224" s="28" t="n">
        <v>0</v>
      </c>
      <c r="AF224" s="28" t="n">
        <v>0</v>
      </c>
      <c r="AG224" s="28" t="n">
        <v>0</v>
      </c>
      <c r="AH224" s="28" t="n">
        <v>0</v>
      </c>
      <c r="AI224" s="28" t="n">
        <v>0</v>
      </c>
      <c r="AJ224" s="28" t="n">
        <v>0</v>
      </c>
      <c r="AK224" s="28" t="n">
        <v>0</v>
      </c>
      <c r="AL224" s="28" t="n">
        <v>0</v>
      </c>
      <c r="AN224" s="13" t="n">
        <v>-1000</v>
      </c>
      <c r="AO224" s="13" t="n">
        <v>0</v>
      </c>
      <c r="AP224" s="13" t="n">
        <v>0</v>
      </c>
      <c r="AQ224" s="13" t="n">
        <v>-100</v>
      </c>
      <c r="AR224" s="13" t="n">
        <v>0</v>
      </c>
      <c r="AS224" s="25">
        <f>AA224+AB224+AC224+AD224</f>
        <v/>
      </c>
      <c r="AT224" s="25">
        <f>AE224+AF224+AG224+AH224</f>
        <v/>
      </c>
      <c r="AU224" s="25">
        <f>AI224+AJ224+AK224+AL224</f>
        <v/>
      </c>
      <c r="AV224" s="28" t="n">
        <v>0</v>
      </c>
      <c r="AW224" s="28" t="n">
        <v>0</v>
      </c>
    </row>
    <row r="225">
      <c r="C225" s="8" t="inlineStr">
        <is>
          <t>Secured Revolver Borrowings</t>
        </is>
      </c>
      <c r="G225" s="13" t="n">
        <v>0</v>
      </c>
      <c r="H225" s="13" t="n">
        <v>0</v>
      </c>
      <c r="I225" s="13" t="n">
        <v>0</v>
      </c>
      <c r="J225" s="13" t="n">
        <v>0</v>
      </c>
      <c r="K225" s="13" t="n">
        <v>2</v>
      </c>
      <c r="L225" s="13" t="n">
        <v>0</v>
      </c>
      <c r="M225" s="13" t="n">
        <v>120</v>
      </c>
      <c r="N225" s="13" t="n">
        <v>60</v>
      </c>
      <c r="O225" s="13" t="n">
        <v>70</v>
      </c>
      <c r="P225" s="13" t="n">
        <v>105</v>
      </c>
      <c r="Q225" s="13" t="n">
        <v>37</v>
      </c>
      <c r="R225" s="13" t="n">
        <v>10</v>
      </c>
      <c r="S225" s="13" t="n">
        <v>0</v>
      </c>
      <c r="T225" s="13" t="n">
        <v>95</v>
      </c>
      <c r="U225" s="13" t="n">
        <v>0</v>
      </c>
      <c r="V225" s="13" t="n">
        <v>85</v>
      </c>
      <c r="W225" s="13" t="n">
        <v>85</v>
      </c>
      <c r="X225" s="13" t="n">
        <v>134</v>
      </c>
      <c r="Y225" s="13" t="n">
        <v>145</v>
      </c>
      <c r="Z225" s="13" t="n">
        <v>65</v>
      </c>
      <c r="AA225" s="13" t="n">
        <v>166</v>
      </c>
      <c r="AB225" s="13" t="n">
        <v>20</v>
      </c>
      <c r="AC225" s="13" t="n">
        <v>0</v>
      </c>
      <c r="AD225" s="28" t="n">
        <v>0</v>
      </c>
      <c r="AE225" s="28" t="n">
        <v>0</v>
      </c>
      <c r="AF225" s="28" t="n">
        <v>0</v>
      </c>
      <c r="AG225" s="28" t="n">
        <v>0</v>
      </c>
      <c r="AH225" s="28" t="n">
        <v>0</v>
      </c>
      <c r="AI225" s="28" t="n">
        <v>0</v>
      </c>
      <c r="AJ225" s="28" t="n">
        <v>0</v>
      </c>
      <c r="AK225" s="28" t="n">
        <v>0</v>
      </c>
      <c r="AL225" s="28" t="n">
        <v>0</v>
      </c>
      <c r="AN225" s="13" t="n">
        <v>0</v>
      </c>
      <c r="AO225" s="13" t="n">
        <v>182</v>
      </c>
      <c r="AP225" s="13" t="n">
        <v>222</v>
      </c>
      <c r="AQ225" s="13" t="n">
        <v>180</v>
      </c>
      <c r="AR225" s="13" t="n">
        <v>429</v>
      </c>
      <c r="AS225" s="25">
        <f>AA225+AB225+AC225+AD225</f>
        <v/>
      </c>
      <c r="AT225" s="25">
        <f>AE225+AF225+AG225+AH225</f>
        <v/>
      </c>
      <c r="AU225" s="25">
        <f>AI225+AJ225+AK225+AL225</f>
        <v/>
      </c>
      <c r="AV225" s="28" t="n">
        <v>0</v>
      </c>
      <c r="AW225" s="28" t="n">
        <v>0</v>
      </c>
    </row>
    <row r="226">
      <c r="C226" s="8" t="inlineStr">
        <is>
          <t>Secured Revolver Repayments</t>
        </is>
      </c>
      <c r="G226" s="13" t="n">
        <v>0</v>
      </c>
      <c r="H226" s="13" t="n">
        <v>0</v>
      </c>
      <c r="I226" s="13" t="n">
        <v>0</v>
      </c>
      <c r="J226" s="13" t="n">
        <v>0</v>
      </c>
      <c r="K226" s="13" t="n">
        <v>0</v>
      </c>
      <c r="L226" s="13" t="n">
        <v>0</v>
      </c>
      <c r="M226" s="13" t="n">
        <v>0</v>
      </c>
      <c r="N226" s="13" t="n">
        <v>0</v>
      </c>
      <c r="O226" s="13" t="n">
        <v>0</v>
      </c>
      <c r="P226" s="13" t="n">
        <v>-16</v>
      </c>
      <c r="Q226" s="13" t="n">
        <v>-6</v>
      </c>
      <c r="R226" s="13" t="n">
        <v>-1</v>
      </c>
      <c r="S226" s="13" t="n">
        <v>0</v>
      </c>
      <c r="T226" s="13" t="n">
        <v>-25</v>
      </c>
      <c r="U226" s="13" t="n">
        <v>0</v>
      </c>
      <c r="V226" s="13" t="n">
        <v>0</v>
      </c>
      <c r="W226" s="13" t="n">
        <v>0</v>
      </c>
      <c r="X226" s="13" t="n">
        <v>0</v>
      </c>
      <c r="Y226" s="13" t="n">
        <v>0</v>
      </c>
      <c r="Z226" s="13" t="n">
        <v>0</v>
      </c>
      <c r="AA226" s="13" t="n">
        <v>0</v>
      </c>
      <c r="AB226" s="13" t="n">
        <v>0</v>
      </c>
      <c r="AC226" s="13" t="n">
        <v>0</v>
      </c>
      <c r="AD226" s="28" t="n">
        <v>0</v>
      </c>
      <c r="AE226" s="28" t="n">
        <v>0</v>
      </c>
      <c r="AF226" s="28" t="n">
        <v>0</v>
      </c>
      <c r="AG226" s="28" t="n">
        <v>0</v>
      </c>
      <c r="AH226" s="28" t="n">
        <v>0</v>
      </c>
      <c r="AI226" s="28" t="n">
        <v>0</v>
      </c>
      <c r="AJ226" s="28" t="n">
        <v>0</v>
      </c>
      <c r="AK226" s="28" t="n">
        <v>0</v>
      </c>
      <c r="AL226" s="28" t="n">
        <v>0</v>
      </c>
      <c r="AN226" s="13" t="n">
        <v>0</v>
      </c>
      <c r="AO226" s="13" t="n">
        <v>0</v>
      </c>
      <c r="AP226" s="13" t="n">
        <v>-23</v>
      </c>
      <c r="AQ226" s="13" t="n">
        <v>-25</v>
      </c>
      <c r="AR226" s="13" t="n">
        <v>0</v>
      </c>
      <c r="AS226" s="25">
        <f>AA226+AB226+AC226+AD226</f>
        <v/>
      </c>
      <c r="AT226" s="25">
        <f>AE226+AF226+AG226+AH226</f>
        <v/>
      </c>
      <c r="AU226" s="25">
        <f>AI226+AJ226+AK226+AL226</f>
        <v/>
      </c>
      <c r="AV226" s="28" t="n">
        <v>0</v>
      </c>
      <c r="AW226" s="28" t="n">
        <v>0</v>
      </c>
    </row>
    <row r="227">
      <c r="C227" s="8" t="inlineStr">
        <is>
          <t>Proceeds from Stock Issuance (Employee Plans)</t>
        </is>
      </c>
      <c r="G227" s="13" t="n">
        <v>88</v>
      </c>
      <c r="H227" s="13" t="n">
        <v>20</v>
      </c>
      <c r="I227" s="13" t="n">
        <v>29</v>
      </c>
      <c r="J227" s="13" t="n">
        <v>59</v>
      </c>
      <c r="K227" s="13" t="n">
        <v>55</v>
      </c>
      <c r="L227" s="13" t="n">
        <v>20</v>
      </c>
      <c r="M227" s="13" t="n">
        <v>41</v>
      </c>
      <c r="N227" s="13" t="n">
        <v>46</v>
      </c>
      <c r="O227" s="13" t="n">
        <v>60</v>
      </c>
      <c r="P227" s="13" t="n">
        <v>21</v>
      </c>
      <c r="Q227" s="13" t="n">
        <v>69</v>
      </c>
      <c r="R227" s="13" t="n">
        <v>78</v>
      </c>
      <c r="S227" s="13" t="n">
        <v>92</v>
      </c>
      <c r="T227" s="13" t="n">
        <v>77</v>
      </c>
      <c r="U227" s="13" t="n">
        <v>57</v>
      </c>
      <c r="V227" s="13" t="n">
        <v>56</v>
      </c>
      <c r="W227" s="13" t="n">
        <v>96</v>
      </c>
      <c r="X227" s="13" t="n">
        <v>79</v>
      </c>
      <c r="Y227" s="13" t="n">
        <v>88</v>
      </c>
      <c r="Z227" s="13" t="n">
        <v>135</v>
      </c>
      <c r="AA227" s="13" t="n">
        <v>62</v>
      </c>
      <c r="AB227" s="13" t="n">
        <v>29</v>
      </c>
      <c r="AC227" s="13" t="n">
        <v>45</v>
      </c>
      <c r="AD227" s="25">
        <f>Z227</f>
        <v/>
      </c>
      <c r="AE227" s="25">
        <f>AA227</f>
        <v/>
      </c>
      <c r="AF227" s="25">
        <f>AB227</f>
        <v/>
      </c>
      <c r="AG227" s="25">
        <f>AC227</f>
        <v/>
      </c>
      <c r="AH227" s="25">
        <f>AD227</f>
        <v/>
      </c>
      <c r="AI227" s="25">
        <f>AE227</f>
        <v/>
      </c>
      <c r="AJ227" s="25">
        <f>AF227</f>
        <v/>
      </c>
      <c r="AK227" s="25">
        <f>AG227</f>
        <v/>
      </c>
      <c r="AL227" s="25">
        <f>AH227</f>
        <v/>
      </c>
      <c r="AN227" s="13" t="n">
        <v>196</v>
      </c>
      <c r="AO227" s="13" t="n">
        <v>162</v>
      </c>
      <c r="AP227" s="13" t="n">
        <v>228</v>
      </c>
      <c r="AQ227" s="13" t="n">
        <v>282</v>
      </c>
      <c r="AR227" s="13" t="n">
        <v>398</v>
      </c>
      <c r="AS227" s="25">
        <f>AA227+AB227+AC227+AD227</f>
        <v/>
      </c>
      <c r="AT227" s="25">
        <f>AE227+AF227+AG227+AH227</f>
        <v/>
      </c>
      <c r="AU227" s="25">
        <f>AI227+AJ227+AK227+AL227</f>
        <v/>
      </c>
      <c r="AV227" s="25">
        <f>AU227</f>
        <v/>
      </c>
      <c r="AW227" s="25">
        <f>AV227</f>
        <v/>
      </c>
    </row>
    <row r="228">
      <c r="C228" s="8" t="inlineStr">
        <is>
          <t>Employee Taxes Withheld on RSU Vesting</t>
        </is>
      </c>
      <c r="G228" s="13" t="n">
        <v>-99</v>
      </c>
      <c r="H228" s="13" t="n">
        <v>-69</v>
      </c>
      <c r="I228" s="13" t="n">
        <v>-77</v>
      </c>
      <c r="J228" s="13" t="n">
        <v>-138</v>
      </c>
      <c r="K228" s="13" t="n">
        <v>-167</v>
      </c>
      <c r="L228" s="13" t="n">
        <v>-188</v>
      </c>
      <c r="M228" s="13" t="n">
        <v>-110</v>
      </c>
      <c r="N228" s="13" t="n">
        <v>-146</v>
      </c>
      <c r="O228" s="13" t="n">
        <v>-125</v>
      </c>
      <c r="P228" s="13" t="n">
        <v>-134</v>
      </c>
      <c r="Q228" s="13" t="n">
        <v>-117</v>
      </c>
      <c r="R228" s="13" t="n">
        <v>-257</v>
      </c>
      <c r="S228" s="13" t="n">
        <v>-212</v>
      </c>
      <c r="T228" s="13" t="n">
        <v>-218</v>
      </c>
      <c r="U228" s="13" t="n">
        <v>-202</v>
      </c>
      <c r="V228" s="13" t="n">
        <v>-370</v>
      </c>
      <c r="W228" s="13" t="n">
        <v>-239</v>
      </c>
      <c r="X228" s="13" t="n">
        <v>-197</v>
      </c>
      <c r="Y228" s="13" t="n">
        <v>-176</v>
      </c>
      <c r="Z228" s="13" t="n">
        <v>-370</v>
      </c>
      <c r="AA228" s="13" t="n">
        <v>-244</v>
      </c>
      <c r="AB228" s="13" t="n">
        <v>-210</v>
      </c>
      <c r="AC228" s="13" t="n">
        <v>-121</v>
      </c>
      <c r="AD228" s="25">
        <f>-AD190*AD179</f>
        <v/>
      </c>
      <c r="AE228" s="25">
        <f>-AE190*AE179</f>
        <v/>
      </c>
      <c r="AF228" s="25">
        <f>-AF190*AF179</f>
        <v/>
      </c>
      <c r="AG228" s="25">
        <f>-AG190*AG179</f>
        <v/>
      </c>
      <c r="AH228" s="25">
        <f>-AH190*AH179</f>
        <v/>
      </c>
      <c r="AI228" s="25">
        <f>-AI190*AI179</f>
        <v/>
      </c>
      <c r="AJ228" s="25">
        <f>-AJ190*AJ179</f>
        <v/>
      </c>
      <c r="AK228" s="25">
        <f>-AK190*AK179</f>
        <v/>
      </c>
      <c r="AL228" s="25">
        <f>-AL190*AL179</f>
        <v/>
      </c>
      <c r="AN228" s="13" t="n">
        <v>-383</v>
      </c>
      <c r="AO228" s="13" t="n">
        <v>-611</v>
      </c>
      <c r="AP228" s="13" t="n">
        <v>-633</v>
      </c>
      <c r="AQ228" s="13" t="n">
        <v>-1002</v>
      </c>
      <c r="AR228" s="13" t="n">
        <v>-982</v>
      </c>
      <c r="AS228" s="25">
        <f>AA228+AB228+AC228+AD228</f>
        <v/>
      </c>
      <c r="AT228" s="25">
        <f>AE228+AF228+AG228+AH228</f>
        <v/>
      </c>
      <c r="AU228" s="25">
        <f>AI228+AJ228+AK228+AL228</f>
        <v/>
      </c>
      <c r="AV228" s="25">
        <f>-AV190*AV179</f>
        <v/>
      </c>
      <c r="AW228" s="25">
        <f>-AW190*AW179</f>
        <v/>
      </c>
    </row>
    <row r="229">
      <c r="C229" s="8" t="inlineStr">
        <is>
          <t>Cash Paid for Purchases of Treasury Stock</t>
        </is>
      </c>
      <c r="G229" s="13" t="n">
        <v>0</v>
      </c>
      <c r="H229" s="13" t="n">
        <v>-164</v>
      </c>
      <c r="I229" s="13" t="n">
        <v>-378</v>
      </c>
      <c r="J229" s="13" t="n">
        <v>-463</v>
      </c>
      <c r="K229" s="13" t="n">
        <v>-335</v>
      </c>
      <c r="L229" s="13" t="n">
        <v>-539</v>
      </c>
      <c r="M229" s="13" t="n">
        <v>-463</v>
      </c>
      <c r="N229" s="13" t="n">
        <v>-524</v>
      </c>
      <c r="O229" s="13" t="n">
        <v>-510</v>
      </c>
      <c r="P229" s="13" t="n">
        <v>-507</v>
      </c>
      <c r="Q229" s="13" t="n">
        <v>-478</v>
      </c>
      <c r="R229" s="13" t="n">
        <v>-472</v>
      </c>
      <c r="S229" s="13" t="n">
        <v>-584</v>
      </c>
      <c r="T229" s="13" t="n">
        <v>-551</v>
      </c>
      <c r="U229" s="13" t="n">
        <v>-572</v>
      </c>
      <c r="V229" s="13" t="n">
        <v>-281</v>
      </c>
      <c r="W229" s="13" t="n">
        <v>-557</v>
      </c>
      <c r="X229" s="13" t="n">
        <v>-717</v>
      </c>
      <c r="Y229" s="13" t="n">
        <v>-752</v>
      </c>
      <c r="Z229" s="13" t="n">
        <v>-746</v>
      </c>
      <c r="AA229" s="13" t="n">
        <v>-854</v>
      </c>
      <c r="AB229" s="13" t="n">
        <v>-933</v>
      </c>
      <c r="AC229" s="13" t="n">
        <v>-1554</v>
      </c>
      <c r="AD229" s="25">
        <f>-(AD205+AD211+AD212)*AD180</f>
        <v/>
      </c>
      <c r="AE229" s="25">
        <f>-(AE205+AE211+AE212)*AE180</f>
        <v/>
      </c>
      <c r="AF229" s="25">
        <f>-(AF205+AF211+AF212)*AF180</f>
        <v/>
      </c>
      <c r="AG229" s="25">
        <f>-(AG205+AG211+AG212)*AG180</f>
        <v/>
      </c>
      <c r="AH229" s="25">
        <f>-(AH205+AH211+AH212)*AH180</f>
        <v/>
      </c>
      <c r="AI229" s="25">
        <f>-(AI205+AI211+AI212)*AI180</f>
        <v/>
      </c>
      <c r="AJ229" s="25">
        <f>-(AJ205+AJ211+AJ212)*AJ180</f>
        <v/>
      </c>
      <c r="AK229" s="25">
        <f>-(AK205+AK211+AK212)*AK180</f>
        <v/>
      </c>
      <c r="AL229" s="25">
        <f>-(AL205+AL211+AL212)*AL180</f>
        <v/>
      </c>
      <c r="AN229" s="13" t="n">
        <v>-1005</v>
      </c>
      <c r="AO229" s="13" t="n">
        <v>-1861</v>
      </c>
      <c r="AP229" s="13" t="n">
        <v>-1967</v>
      </c>
      <c r="AQ229" s="13" t="n">
        <v>-1988</v>
      </c>
      <c r="AR229" s="13" t="n">
        <v>-2772</v>
      </c>
      <c r="AS229" s="25">
        <f>AA229+AB229+AC229+AD229</f>
        <v/>
      </c>
      <c r="AT229" s="25">
        <f>AE229+AF229+AG229+AH229</f>
        <v/>
      </c>
      <c r="AU229" s="25">
        <f>AI229+AJ229+AK229+AL229</f>
        <v/>
      </c>
      <c r="AV229" s="25">
        <f>-(AV205+AV211+AV212)*AV180</f>
        <v/>
      </c>
      <c r="AW229" s="25">
        <f>-(AW205+AW211+AW212)*AW180</f>
        <v/>
      </c>
    </row>
    <row r="230">
      <c r="C230" s="8" t="inlineStr">
        <is>
          <t>Dividends and Dividend Rights Paid</t>
        </is>
      </c>
      <c r="G230" s="13" t="n">
        <v>-158</v>
      </c>
      <c r="H230" s="13" t="n">
        <v>-163</v>
      </c>
      <c r="I230" s="13" t="n">
        <v>-161</v>
      </c>
      <c r="J230" s="13" t="n">
        <v>-164</v>
      </c>
      <c r="K230" s="13" t="n">
        <v>-190</v>
      </c>
      <c r="L230" s="13" t="n">
        <v>-195</v>
      </c>
      <c r="M230" s="13" t="n">
        <v>-195</v>
      </c>
      <c r="N230" s="13" t="n">
        <v>-194</v>
      </c>
      <c r="O230" s="13" t="n">
        <v>-222</v>
      </c>
      <c r="P230" s="13" t="n">
        <v>-224</v>
      </c>
      <c r="Q230" s="13" t="n">
        <v>-221</v>
      </c>
      <c r="R230" s="13" t="n">
        <v>-222</v>
      </c>
      <c r="S230" s="13" t="n">
        <v>-260</v>
      </c>
      <c r="T230" s="13" t="n">
        <v>-256</v>
      </c>
      <c r="U230" s="13" t="n">
        <v>-257</v>
      </c>
      <c r="V230" s="13" t="n">
        <v>-261</v>
      </c>
      <c r="W230" s="13" t="n">
        <v>-296</v>
      </c>
      <c r="X230" s="13" t="n">
        <v>-300</v>
      </c>
      <c r="Y230" s="13" t="n">
        <v>-292</v>
      </c>
      <c r="Z230" s="13" t="n">
        <v>-301</v>
      </c>
      <c r="AA230" s="13" t="n">
        <v>-341</v>
      </c>
      <c r="AB230" s="13" t="n">
        <v>-341</v>
      </c>
      <c r="AC230" s="13" t="n">
        <v>-333</v>
      </c>
      <c r="AD230" s="25">
        <f>Z230*(1+AD181)</f>
        <v/>
      </c>
      <c r="AE230" s="25">
        <f>AA230*(1+AE181)</f>
        <v/>
      </c>
      <c r="AF230" s="25">
        <f>AB230*(1+AF181)</f>
        <v/>
      </c>
      <c r="AG230" s="25">
        <f>AC230*(1+AG181)</f>
        <v/>
      </c>
      <c r="AH230" s="25">
        <f>AD230*(1+AH181)</f>
        <v/>
      </c>
      <c r="AI230" s="25">
        <f>AE230*(1+AI181)</f>
        <v/>
      </c>
      <c r="AJ230" s="25">
        <f>AF230*(1+AJ181)</f>
        <v/>
      </c>
      <c r="AK230" s="25">
        <f>AG230*(1+AK181)</f>
        <v/>
      </c>
      <c r="AL230" s="25">
        <f>AH230*(1+AL181)</f>
        <v/>
      </c>
      <c r="AN230" s="13" t="n">
        <v>-646</v>
      </c>
      <c r="AO230" s="13" t="n">
        <v>-774</v>
      </c>
      <c r="AP230" s="13" t="n">
        <v>-889</v>
      </c>
      <c r="AQ230" s="13" t="n">
        <v>-1034</v>
      </c>
      <c r="AR230" s="13" t="n">
        <v>-1189</v>
      </c>
      <c r="AS230" s="25">
        <f>AA230+AB230+AC230+AD230</f>
        <v/>
      </c>
      <c r="AT230" s="25">
        <f>AE230+AF230+AG230+AH230</f>
        <v/>
      </c>
      <c r="AU230" s="25">
        <f>AI230+AJ230+AK230+AL230</f>
        <v/>
      </c>
      <c r="AV230" s="25">
        <f>AU230*(1+AV181)</f>
        <v/>
      </c>
      <c r="AW230" s="25">
        <f>AV230*(1+AW181)</f>
        <v/>
      </c>
    </row>
    <row r="231">
      <c r="C231" s="8" t="inlineStr">
        <is>
          <t>Net Change in Funds Receivable / Funds Payable</t>
        </is>
      </c>
      <c r="G231" s="13" t="n">
        <v>29</v>
      </c>
      <c r="H231" s="13" t="n">
        <v>-58</v>
      </c>
      <c r="I231" s="13" t="n">
        <v>-78</v>
      </c>
      <c r="J231" s="13" t="n">
        <v>109</v>
      </c>
      <c r="K231" s="13" t="n">
        <v>-151</v>
      </c>
      <c r="L231" s="13" t="n">
        <v>69</v>
      </c>
      <c r="M231" s="13" t="n">
        <v>164</v>
      </c>
      <c r="N231" s="13" t="n">
        <v>-138</v>
      </c>
      <c r="O231" s="13" t="n">
        <v>-186</v>
      </c>
      <c r="P231" s="13" t="n">
        <v>-13</v>
      </c>
      <c r="Q231" s="13" t="n">
        <v>3</v>
      </c>
      <c r="R231" s="13" t="n">
        <v>-1</v>
      </c>
      <c r="S231" s="13" t="n">
        <v>2040</v>
      </c>
      <c r="T231" s="13" t="n">
        <v>881</v>
      </c>
      <c r="U231" s="13" t="n">
        <v>-709</v>
      </c>
      <c r="V231" s="13" t="n">
        <v>1224</v>
      </c>
      <c r="W231" s="13" t="n">
        <v>1672</v>
      </c>
      <c r="X231" s="13" t="n">
        <v>-2255</v>
      </c>
      <c r="Y231" s="13" t="n">
        <v>1834</v>
      </c>
      <c r="Z231" s="13" t="n">
        <v>1856</v>
      </c>
      <c r="AA231" s="13" t="n">
        <v>-3160</v>
      </c>
      <c r="AB231" s="13" t="n">
        <v>404</v>
      </c>
      <c r="AC231" s="13" t="n">
        <v>3389</v>
      </c>
      <c r="AD231" s="25">
        <f>AD244-AC244</f>
        <v/>
      </c>
      <c r="AE231" s="25">
        <f>AE244-AD244</f>
        <v/>
      </c>
      <c r="AF231" s="25">
        <f>AF244-AE244</f>
        <v/>
      </c>
      <c r="AG231" s="25">
        <f>AG244-AF244</f>
        <v/>
      </c>
      <c r="AH231" s="25">
        <f>AH244-AG244</f>
        <v/>
      </c>
      <c r="AI231" s="25">
        <f>AI244-AH244</f>
        <v/>
      </c>
      <c r="AJ231" s="25">
        <f>AJ244-AI244</f>
        <v/>
      </c>
      <c r="AK231" s="25">
        <f>AK244-AJ244</f>
        <v/>
      </c>
      <c r="AL231" s="25">
        <f>AL244-AK244</f>
        <v/>
      </c>
      <c r="AN231" s="13" t="n">
        <v>2</v>
      </c>
      <c r="AO231" s="13" t="n">
        <v>-56</v>
      </c>
      <c r="AP231" s="13" t="n">
        <v>-197</v>
      </c>
      <c r="AQ231" s="13" t="n">
        <v>3436</v>
      </c>
      <c r="AR231" s="13" t="n">
        <v>3107</v>
      </c>
      <c r="AS231" s="25">
        <f>AA231+AB231+AC231+AD231</f>
        <v/>
      </c>
      <c r="AT231" s="25">
        <f>AE231+AF231+AG231+AH231</f>
        <v/>
      </c>
      <c r="AU231" s="25">
        <f>AI231+AJ231+AK231+AL231</f>
        <v/>
      </c>
      <c r="AV231" s="25">
        <f>AV244-AU244</f>
        <v/>
      </c>
      <c r="AW231" s="25">
        <f>AW244-AV244</f>
        <v/>
      </c>
    </row>
    <row r="232">
      <c r="C232" s="8" t="inlineStr">
        <is>
          <t>Cash Received from a Bank Partner (FY23)</t>
        </is>
      </c>
      <c r="G232" s="13" t="n">
        <v>0</v>
      </c>
      <c r="H232" s="13" t="n">
        <v>0</v>
      </c>
      <c r="I232" s="13" t="n">
        <v>0</v>
      </c>
      <c r="J232" s="13" t="n">
        <v>0</v>
      </c>
      <c r="K232" s="13" t="n">
        <v>0</v>
      </c>
      <c r="L232" s="13" t="n">
        <v>0</v>
      </c>
      <c r="M232" s="13" t="n">
        <v>0</v>
      </c>
      <c r="N232" s="13" t="n">
        <v>0</v>
      </c>
      <c r="O232" s="13" t="n">
        <v>0</v>
      </c>
      <c r="P232" s="13" t="n">
        <v>336</v>
      </c>
      <c r="Q232" s="13" t="n">
        <v>0</v>
      </c>
      <c r="R232" s="13" t="n">
        <v>0</v>
      </c>
      <c r="S232" s="13" t="n">
        <v>0</v>
      </c>
      <c r="T232" s="13" t="n">
        <v>0</v>
      </c>
      <c r="U232" s="13" t="n">
        <v>0</v>
      </c>
      <c r="V232" s="13" t="n">
        <v>0</v>
      </c>
      <c r="W232" s="13" t="n">
        <v>0</v>
      </c>
      <c r="X232" s="13" t="n">
        <v>0</v>
      </c>
      <c r="Y232" s="13" t="n">
        <v>0</v>
      </c>
      <c r="Z232" s="13" t="n">
        <v>0</v>
      </c>
      <c r="AA232" s="13" t="n">
        <v>0</v>
      </c>
      <c r="AB232" s="13" t="n">
        <v>0</v>
      </c>
      <c r="AC232" s="13" t="n">
        <v>0</v>
      </c>
      <c r="AD232" s="28" t="n">
        <v>0</v>
      </c>
      <c r="AE232" s="28" t="n">
        <v>0</v>
      </c>
      <c r="AF232" s="28" t="n">
        <v>0</v>
      </c>
      <c r="AG232" s="28" t="n">
        <v>0</v>
      </c>
      <c r="AH232" s="28" t="n">
        <v>0</v>
      </c>
      <c r="AI232" s="28" t="n">
        <v>0</v>
      </c>
      <c r="AJ232" s="28" t="n">
        <v>0</v>
      </c>
      <c r="AK232" s="28" t="n">
        <v>0</v>
      </c>
      <c r="AL232" s="28" t="n">
        <v>0</v>
      </c>
      <c r="AN232" s="13" t="n">
        <v>0</v>
      </c>
      <c r="AO232" s="13" t="n">
        <v>0</v>
      </c>
      <c r="AP232" s="13" t="n">
        <v>336</v>
      </c>
      <c r="AQ232" s="13" t="n">
        <v>0</v>
      </c>
      <c r="AR232" s="13" t="n">
        <v>0</v>
      </c>
      <c r="AS232" s="25">
        <f>AA232+AB232+AC232+AD232</f>
        <v/>
      </c>
      <c r="AT232" s="25">
        <f>AE232+AF232+AG232+AH232</f>
        <v/>
      </c>
      <c r="AU232" s="25">
        <f>AI232+AJ232+AK232+AL232</f>
        <v/>
      </c>
      <c r="AV232" s="28" t="n">
        <v>0</v>
      </c>
      <c r="AW232" s="28" t="n">
        <v>0</v>
      </c>
    </row>
    <row r="233">
      <c r="C233" s="8" t="inlineStr">
        <is>
          <t>Other Financing (incl. bundling residual)</t>
        </is>
      </c>
      <c r="G233" s="13" t="n">
        <v>0</v>
      </c>
      <c r="H233" s="13" t="n">
        <v>0</v>
      </c>
      <c r="I233" s="13" t="n">
        <v>-2</v>
      </c>
      <c r="J233" s="13" t="n">
        <v>0</v>
      </c>
      <c r="K233" s="13" t="n">
        <v>0</v>
      </c>
      <c r="L233" s="13" t="n">
        <v>-9</v>
      </c>
      <c r="M233" s="13" t="n">
        <v>0</v>
      </c>
      <c r="N233" s="13" t="n">
        <v>-1</v>
      </c>
      <c r="O233" s="13" t="n">
        <v>0</v>
      </c>
      <c r="P233" s="13" t="n">
        <v>-1</v>
      </c>
      <c r="Q233" s="13" t="n">
        <v>-336</v>
      </c>
      <c r="R233" s="13" t="n">
        <v>0</v>
      </c>
      <c r="S233" s="13" t="n">
        <v>17</v>
      </c>
      <c r="T233" s="13" t="n">
        <v>-19</v>
      </c>
      <c r="U233" s="13" t="n">
        <v>-1</v>
      </c>
      <c r="V233" s="13" t="n">
        <v>1</v>
      </c>
      <c r="W233" s="13" t="n">
        <v>0</v>
      </c>
      <c r="X233" s="13" t="n">
        <v>-4</v>
      </c>
      <c r="Y233" s="13" t="n">
        <v>0</v>
      </c>
      <c r="Z233" s="13" t="n">
        <v>3</v>
      </c>
      <c r="AA233" s="13" t="n">
        <v>-1</v>
      </c>
      <c r="AB233" s="13" t="n">
        <v>-6</v>
      </c>
      <c r="AC233" s="13" t="n">
        <v>0</v>
      </c>
      <c r="AD233" s="28" t="n">
        <v>0</v>
      </c>
      <c r="AE233" s="28" t="n">
        <v>0</v>
      </c>
      <c r="AF233" s="28" t="n">
        <v>0</v>
      </c>
      <c r="AG233" s="28" t="n">
        <v>0</v>
      </c>
      <c r="AH233" s="28" t="n">
        <v>0</v>
      </c>
      <c r="AI233" s="28" t="n">
        <v>0</v>
      </c>
      <c r="AJ233" s="28" t="n">
        <v>0</v>
      </c>
      <c r="AK233" s="28" t="n">
        <v>0</v>
      </c>
      <c r="AL233" s="28" t="n">
        <v>0</v>
      </c>
      <c r="AN233" s="13" t="n">
        <v>-2</v>
      </c>
      <c r="AO233" s="13" t="n">
        <v>-10</v>
      </c>
      <c r="AP233" s="13" t="n">
        <v>-337</v>
      </c>
      <c r="AQ233" s="13" t="n">
        <v>-2</v>
      </c>
      <c r="AR233" s="13" t="n">
        <v>-1</v>
      </c>
      <c r="AS233" s="25">
        <f>AA233+AB233+AC233+AD233</f>
        <v/>
      </c>
      <c r="AT233" s="25">
        <f>AE233+AF233+AG233+AH233</f>
        <v/>
      </c>
      <c r="AU233" s="25">
        <f>AI233+AJ233+AK233+AL233</f>
        <v/>
      </c>
      <c r="AV233" s="28" t="n">
        <v>0</v>
      </c>
      <c r="AW233" s="28" t="n">
        <v>0</v>
      </c>
    </row>
    <row r="234">
      <c r="B234" s="6" t="inlineStr">
        <is>
          <t>Cash Flow from Financing Activities</t>
        </is>
      </c>
      <c r="G234" s="10">
        <f>G221+G222+G223+G224+G225+G226+G227+G228+G229+G230+G231+G232+G233</f>
        <v/>
      </c>
      <c r="H234" s="10">
        <f>H221+H222+H223+H224+H225+H226+H227+H228+H229+H230+H231+H232+H233</f>
        <v/>
      </c>
      <c r="I234" s="10">
        <f>I221+I222+I223+I224+I225+I226+I227+I228+I229+I230+I231+I232+I233</f>
        <v/>
      </c>
      <c r="J234" s="10">
        <f>J221+J222+J223+J224+J225+J226+J227+J228+J229+J230+J231+J232+J233</f>
        <v/>
      </c>
      <c r="K234" s="10">
        <f>K221+K222+K223+K224+K225+K226+K227+K228+K229+K230+K231+K232+K233</f>
        <v/>
      </c>
      <c r="L234" s="10">
        <f>L221+L222+L223+L224+L225+L226+L227+L228+L229+L230+L231+L232+L233</f>
        <v/>
      </c>
      <c r="M234" s="10">
        <f>M221+M222+M223+M224+M225+M226+M227+M228+M229+M230+M231+M232+M233</f>
        <v/>
      </c>
      <c r="N234" s="10">
        <f>N221+N222+N223+N224+N225+N226+N227+N228+N229+N230+N231+N232+N233</f>
        <v/>
      </c>
      <c r="O234" s="10">
        <f>O221+O222+O223+O224+O225+O226+O227+O228+O229+O230+O231+O232+O233</f>
        <v/>
      </c>
      <c r="P234" s="10">
        <f>P221+P222+P223+P224+P225+P226+P227+P228+P229+P230+P231+P232+P233</f>
        <v/>
      </c>
      <c r="Q234" s="10">
        <f>Q221+Q222+Q223+Q224+Q225+Q226+Q227+Q228+Q229+Q230+Q231+Q232+Q233</f>
        <v/>
      </c>
      <c r="R234" s="10">
        <f>R221+R222+R223+R224+R225+R226+R227+R228+R229+R230+R231+R232+R233</f>
        <v/>
      </c>
      <c r="S234" s="10">
        <f>S221+S222+S223+S224+S225+S226+S227+S228+S229+S230+S231+S232+S233</f>
        <v/>
      </c>
      <c r="T234" s="10">
        <f>T221+T222+T223+T224+T225+T226+T227+T228+T229+T230+T231+T232+T233</f>
        <v/>
      </c>
      <c r="U234" s="10">
        <f>U221+U222+U223+U224+U225+U226+U227+U228+U229+U230+U231+U232+U233</f>
        <v/>
      </c>
      <c r="V234" s="10">
        <f>V221+V222+V223+V224+V225+V226+V227+V228+V229+V230+V231+V232+V233</f>
        <v/>
      </c>
      <c r="W234" s="10">
        <f>W221+W222+W223+W224+W225+W226+W227+W228+W229+W230+W231+W232+W233</f>
        <v/>
      </c>
      <c r="X234" s="10">
        <f>X221+X222+X223+X224+X225+X226+X227+X228+X229+X230+X231+X232+X233</f>
        <v/>
      </c>
      <c r="Y234" s="10">
        <f>Y221+Y222+Y223+Y224+Y225+Y226+Y227+Y228+Y229+Y230+Y231+Y232+Y233</f>
        <v/>
      </c>
      <c r="Z234" s="10">
        <f>Z221+Z222+Z223+Z224+Z225+Z226+Z227+Z228+Z229+Z230+Z231+Z232+Z233</f>
        <v/>
      </c>
      <c r="AA234" s="10">
        <f>AA221+AA222+AA223+AA224+AA225+AA226+AA227+AA228+AA229+AA230+AA231+AA232+AA233</f>
        <v/>
      </c>
      <c r="AB234" s="10">
        <f>AB221+AB222+AB223+AB224+AB225+AB226+AB227+AB228+AB229+AB230+AB231+AB232+AB233</f>
        <v/>
      </c>
      <c r="AC234" s="10">
        <f>AC221+AC222+AC223+AC224+AC225+AC226+AC227+AC228+AC229+AC230+AC231+AC232+AC233</f>
        <v/>
      </c>
      <c r="AD234" s="10">
        <f>AD221+AD222+AD223+AD224+AD225+AD226+AD227+AD228+AD229+AD230+AD231+AD232+AD233</f>
        <v/>
      </c>
      <c r="AE234" s="10">
        <f>AE221+AE222+AE223+AE224+AE225+AE226+AE227+AE228+AE229+AE230+AE231+AE232+AE233</f>
        <v/>
      </c>
      <c r="AF234" s="10">
        <f>AF221+AF222+AF223+AF224+AF225+AF226+AF227+AF228+AF229+AF230+AF231+AF232+AF233</f>
        <v/>
      </c>
      <c r="AG234" s="10">
        <f>AG221+AG222+AG223+AG224+AG225+AG226+AG227+AG228+AG229+AG230+AG231+AG232+AG233</f>
        <v/>
      </c>
      <c r="AH234" s="10">
        <f>AH221+AH222+AH223+AH224+AH225+AH226+AH227+AH228+AH229+AH230+AH231+AH232+AH233</f>
        <v/>
      </c>
      <c r="AI234" s="10">
        <f>AI221+AI222+AI223+AI224+AI225+AI226+AI227+AI228+AI229+AI230+AI231+AI232+AI233</f>
        <v/>
      </c>
      <c r="AJ234" s="10">
        <f>AJ221+AJ222+AJ223+AJ224+AJ225+AJ226+AJ227+AJ228+AJ229+AJ230+AJ231+AJ232+AJ233</f>
        <v/>
      </c>
      <c r="AK234" s="10">
        <f>AK221+AK222+AK223+AK224+AK225+AK226+AK227+AK228+AK229+AK230+AK231+AK232+AK233</f>
        <v/>
      </c>
      <c r="AL234" s="10">
        <f>AL221+AL222+AL223+AL224+AL225+AL226+AL227+AL228+AL229+AL230+AL231+AL232+AL233</f>
        <v/>
      </c>
      <c r="AN234" s="10">
        <f>AN221+AN222+AN223+AN224+AN225+AN226+AN227+AN228+AN229+AN230+AN231+AN232+AN233</f>
        <v/>
      </c>
      <c r="AO234" s="10">
        <f>AO221+AO222+AO223+AO224+AO225+AO226+AO227+AO228+AO229+AO230+AO231+AO232+AO233</f>
        <v/>
      </c>
      <c r="AP234" s="10">
        <f>AP221+AP222+AP223+AP224+AP225+AP226+AP227+AP228+AP229+AP230+AP231+AP232+AP233</f>
        <v/>
      </c>
      <c r="AQ234" s="10">
        <f>AQ221+AQ222+AQ223+AQ224+AQ225+AQ226+AQ227+AQ228+AQ229+AQ230+AQ231+AQ232+AQ233</f>
        <v/>
      </c>
      <c r="AR234" s="10">
        <f>AR221+AR222+AR223+AR224+AR225+AR226+AR227+AR228+AR229+AR230+AR231+AR232+AR233</f>
        <v/>
      </c>
      <c r="AS234" s="26">
        <f>AA234+AB234+AC234+AD234</f>
        <v/>
      </c>
      <c r="AT234" s="26">
        <f>AE234+AF234+AG234+AH234</f>
        <v/>
      </c>
      <c r="AU234" s="26">
        <f>AI234+AJ234+AK234+AL234</f>
        <v/>
      </c>
      <c r="AV234" s="10">
        <f>AV221+AV222+AV223+AV224+AV225+AV226+AV227+AV228+AV229+AV230+AV231+AV232+AV233</f>
        <v/>
      </c>
      <c r="AW234" s="10">
        <f>AW221+AW222+AW223+AW224+AW225+AW226+AW227+AW228+AW229+AW230+AW231+AW232+AW233</f>
        <v/>
      </c>
    </row>
    <row r="235">
      <c r="D235" s="3" t="inlineStr">
        <is>
          <t>Recon: CFF</t>
        </is>
      </c>
      <c r="G235" s="27">
        <f>IF(_reported!G22="","",G234-_reported!G22)</f>
        <v/>
      </c>
      <c r="H235" s="27">
        <f>IF(_reported!H22="","",H234-_reported!H22)</f>
        <v/>
      </c>
      <c r="I235" s="27">
        <f>IF(_reported!I22="","",I234-_reported!I22)</f>
        <v/>
      </c>
      <c r="J235" s="27">
        <f>IF(_reported!J22="","",J234-_reported!J22)</f>
        <v/>
      </c>
      <c r="K235" s="27">
        <f>IF(_reported!K22="","",K234-_reported!K22)</f>
        <v/>
      </c>
      <c r="L235" s="27">
        <f>IF(_reported!L22="","",L234-_reported!L22)</f>
        <v/>
      </c>
      <c r="M235" s="27">
        <f>IF(_reported!M22="","",M234-_reported!M22)</f>
        <v/>
      </c>
      <c r="N235" s="27">
        <f>IF(_reported!N22="","",N234-_reported!N22)</f>
        <v/>
      </c>
      <c r="O235" s="27">
        <f>IF(_reported!O22="","",O234-_reported!O22)</f>
        <v/>
      </c>
      <c r="P235" s="27">
        <f>IF(_reported!P22="","",P234-_reported!P22)</f>
        <v/>
      </c>
      <c r="Q235" s="27">
        <f>IF(_reported!Q22="","",Q234-_reported!Q22)</f>
        <v/>
      </c>
      <c r="R235" s="27">
        <f>IF(_reported!R22="","",R234-_reported!R22)</f>
        <v/>
      </c>
      <c r="S235" s="27">
        <f>IF(_reported!S22="","",S234-_reported!S22)</f>
        <v/>
      </c>
      <c r="T235" s="27">
        <f>IF(_reported!T22="","",T234-_reported!T22)</f>
        <v/>
      </c>
      <c r="U235" s="27">
        <f>IF(_reported!U22="","",U234-_reported!U22)</f>
        <v/>
      </c>
      <c r="V235" s="27">
        <f>IF(_reported!V22="","",V234-_reported!V22)</f>
        <v/>
      </c>
      <c r="W235" s="27">
        <f>IF(_reported!W22="","",W234-_reported!W22)</f>
        <v/>
      </c>
      <c r="X235" s="27">
        <f>IF(_reported!X22="","",X234-_reported!X22)</f>
        <v/>
      </c>
      <c r="Y235" s="27">
        <f>IF(_reported!Y22="","",Y234-_reported!Y22)</f>
        <v/>
      </c>
      <c r="Z235" s="27">
        <f>IF(_reported!Z22="","",Z234-_reported!Z22)</f>
        <v/>
      </c>
      <c r="AA235" s="27">
        <f>IF(_reported!AA22="","",AA234-_reported!AA22)</f>
        <v/>
      </c>
      <c r="AB235" s="27">
        <f>IF(_reported!AB22="","",AB234-_reported!AB22)</f>
        <v/>
      </c>
      <c r="AC235" s="27">
        <f>IF(_reported!AC22="","",AC234-_reported!AC22)</f>
        <v/>
      </c>
      <c r="AN235" s="27">
        <f>IF(_reported!AN22="","",AN234-_reported!AN22)</f>
        <v/>
      </c>
      <c r="AO235" s="27">
        <f>IF(_reported!AO22="","",AO234-_reported!AO22)</f>
        <v/>
      </c>
      <c r="AP235" s="27">
        <f>IF(_reported!AP22="","",AP234-_reported!AP22)</f>
        <v/>
      </c>
      <c r="AQ235" s="27">
        <f>IF(_reported!AQ22="","",AQ234-_reported!AQ22)</f>
        <v/>
      </c>
      <c r="AR235" s="27">
        <f>IF(_reported!AR22="","",AR234-_reported!AR22)</f>
        <v/>
      </c>
    </row>
    <row r="236"/>
    <row r="237">
      <c r="C237" s="8" t="inlineStr">
        <is>
          <t>Effect of FX Rate Changes on Cash</t>
        </is>
      </c>
      <c r="G237" s="9" t="n">
        <v>-1</v>
      </c>
      <c r="H237" s="9" t="n">
        <v>11</v>
      </c>
      <c r="I237" s="9" t="n">
        <v>4</v>
      </c>
      <c r="J237" s="9" t="n">
        <v>-1</v>
      </c>
      <c r="K237" s="9" t="n">
        <v>-2</v>
      </c>
      <c r="L237" s="9" t="n">
        <v>-4</v>
      </c>
      <c r="M237" s="9" t="n">
        <v>-12</v>
      </c>
      <c r="N237" s="9" t="n">
        <v>-4</v>
      </c>
      <c r="O237" s="9" t="n">
        <v>-16</v>
      </c>
      <c r="P237" s="9" t="n">
        <v>15</v>
      </c>
      <c r="Q237" s="9" t="n">
        <v>3</v>
      </c>
      <c r="R237" s="9" t="n">
        <v>-2</v>
      </c>
      <c r="S237" s="9" t="n">
        <v>-17</v>
      </c>
      <c r="T237" s="9" t="n">
        <v>13</v>
      </c>
      <c r="U237" s="9" t="n">
        <v>-8</v>
      </c>
      <c r="V237" s="9" t="n">
        <v>-1</v>
      </c>
      <c r="W237" s="9" t="n">
        <v>0</v>
      </c>
      <c r="X237" s="9" t="n">
        <v>-12</v>
      </c>
      <c r="Y237" s="9" t="n">
        <v>16</v>
      </c>
      <c r="Z237" s="9" t="n">
        <v>-1</v>
      </c>
      <c r="AA237" s="9" t="n">
        <v>-1</v>
      </c>
      <c r="AB237" s="9" t="n">
        <v>7</v>
      </c>
      <c r="AC237" s="9" t="n">
        <v>3</v>
      </c>
      <c r="AD237" s="36" t="n">
        <v>0</v>
      </c>
      <c r="AE237" s="36" t="n">
        <v>0</v>
      </c>
      <c r="AF237" s="36" t="n">
        <v>0</v>
      </c>
      <c r="AG237" s="36" t="n">
        <v>0</v>
      </c>
      <c r="AH237" s="36" t="n">
        <v>0</v>
      </c>
      <c r="AI237" s="36" t="n">
        <v>0</v>
      </c>
      <c r="AJ237" s="36" t="n">
        <v>0</v>
      </c>
      <c r="AK237" s="36" t="n">
        <v>0</v>
      </c>
      <c r="AL237" s="36" t="n">
        <v>0</v>
      </c>
      <c r="AN237" s="9" t="n">
        <v>13</v>
      </c>
      <c r="AO237" s="9" t="n">
        <v>-22</v>
      </c>
      <c r="AP237" s="9" t="n">
        <v>0</v>
      </c>
      <c r="AQ237" s="9" t="n">
        <v>-13</v>
      </c>
      <c r="AR237" s="9" t="n">
        <v>3</v>
      </c>
      <c r="AS237" s="24">
        <f>AA237+AB237+AC237+AD237</f>
        <v/>
      </c>
      <c r="AT237" s="24">
        <f>AE237+AF237+AG237+AH237</f>
        <v/>
      </c>
      <c r="AU237" s="24">
        <f>AI237+AJ237+AK237+AL237</f>
        <v/>
      </c>
      <c r="AV237" s="36" t="n">
        <v>0</v>
      </c>
      <c r="AW237" s="36" t="n">
        <v>0</v>
      </c>
    </row>
    <row r="238">
      <c r="B238" s="6" t="inlineStr">
        <is>
          <t>Net Change in Cash (incl. Restricted)</t>
        </is>
      </c>
      <c r="G238" s="10">
        <f>G205+G218+G234+G237</f>
        <v/>
      </c>
      <c r="H238" s="10">
        <f>H205+H218+H234+H237</f>
        <v/>
      </c>
      <c r="I238" s="10">
        <f>I205+I218+I234+I237</f>
        <v/>
      </c>
      <c r="J238" s="10">
        <f>J205+J218+J234+J237</f>
        <v/>
      </c>
      <c r="K238" s="10">
        <f>K205+K218+K234+K237</f>
        <v/>
      </c>
      <c r="L238" s="10">
        <f>L205+L218+L234+L237</f>
        <v/>
      </c>
      <c r="M238" s="10">
        <f>M205+M218+M234+M237</f>
        <v/>
      </c>
      <c r="N238" s="10">
        <f>N205+N218+N234+N237</f>
        <v/>
      </c>
      <c r="O238" s="10">
        <f>O205+O218+O234+O237</f>
        <v/>
      </c>
      <c r="P238" s="10">
        <f>P205+P218+P234+P237</f>
        <v/>
      </c>
      <c r="Q238" s="10">
        <f>Q205+Q218+Q234+Q237</f>
        <v/>
      </c>
      <c r="R238" s="10">
        <f>R205+R218+R234+R237</f>
        <v/>
      </c>
      <c r="S238" s="10">
        <f>S205+S218+S234+S237</f>
        <v/>
      </c>
      <c r="T238" s="10">
        <f>T205+T218+T234+T237</f>
        <v/>
      </c>
      <c r="U238" s="10">
        <f>U205+U218+U234+U237</f>
        <v/>
      </c>
      <c r="V238" s="10">
        <f>V205+V218+V234+V237</f>
        <v/>
      </c>
      <c r="W238" s="10">
        <f>W205+W218+W234+W237</f>
        <v/>
      </c>
      <c r="X238" s="10">
        <f>X205+X218+X234+X237</f>
        <v/>
      </c>
      <c r="Y238" s="10">
        <f>Y205+Y218+Y234+Y237</f>
        <v/>
      </c>
      <c r="Z238" s="10">
        <f>Z205+Z218+Z234+Z237</f>
        <v/>
      </c>
      <c r="AA238" s="10">
        <f>AA205+AA218+AA234+AA237</f>
        <v/>
      </c>
      <c r="AB238" s="10">
        <f>AB205+AB218+AB234+AB237</f>
        <v/>
      </c>
      <c r="AC238" s="10">
        <f>AC205+AC218+AC234+AC237</f>
        <v/>
      </c>
      <c r="AD238" s="10">
        <f>AD205+AD218+AD234+AD237</f>
        <v/>
      </c>
      <c r="AE238" s="10">
        <f>AE205+AE218+AE234+AE237</f>
        <v/>
      </c>
      <c r="AF238" s="10">
        <f>AF205+AF218+AF234+AF237</f>
        <v/>
      </c>
      <c r="AG238" s="10">
        <f>AG205+AG218+AG234+AG237</f>
        <v/>
      </c>
      <c r="AH238" s="10">
        <f>AH205+AH218+AH234+AH237</f>
        <v/>
      </c>
      <c r="AI238" s="10">
        <f>AI205+AI218+AI234+AI237</f>
        <v/>
      </c>
      <c r="AJ238" s="10">
        <f>AJ205+AJ218+AJ234+AJ237</f>
        <v/>
      </c>
      <c r="AK238" s="10">
        <f>AK205+AK218+AK234+AK237</f>
        <v/>
      </c>
      <c r="AL238" s="10">
        <f>AL205+AL218+AL234+AL237</f>
        <v/>
      </c>
      <c r="AN238" s="10">
        <f>AN205+AN218+AN234+AN237</f>
        <v/>
      </c>
      <c r="AO238" s="10">
        <f>AO205+AO218+AO234+AO237</f>
        <v/>
      </c>
      <c r="AP238" s="10">
        <f>AP205+AP218+AP234+AP237</f>
        <v/>
      </c>
      <c r="AQ238" s="10">
        <f>AQ205+AQ218+AQ234+AQ237</f>
        <v/>
      </c>
      <c r="AR238" s="10">
        <f>AR205+AR218+AR234+AR237</f>
        <v/>
      </c>
      <c r="AS238" s="26">
        <f>AA238+AB238+AC238+AD238</f>
        <v/>
      </c>
      <c r="AT238" s="26">
        <f>AE238+AF238+AG238+AH238</f>
        <v/>
      </c>
      <c r="AU238" s="26">
        <f>AI238+AJ238+AK238+AL238</f>
        <v/>
      </c>
      <c r="AV238" s="10">
        <f>AV205+AV218+AV234+AV237</f>
        <v/>
      </c>
      <c r="AW238" s="10">
        <f>AW205+AW218+AW234+AW237</f>
        <v/>
      </c>
    </row>
    <row r="239">
      <c r="D239" s="3" t="inlineStr">
        <is>
          <t>Recon: Net Change in Cash</t>
        </is>
      </c>
      <c r="G239" s="27">
        <f>IF(_reported!G23="","",G238-_reported!G23)</f>
        <v/>
      </c>
      <c r="H239" s="27">
        <f>IF(_reported!H23="","",H238-_reported!H23)</f>
        <v/>
      </c>
      <c r="I239" s="27">
        <f>IF(_reported!I23="","",I238-_reported!I23)</f>
        <v/>
      </c>
      <c r="J239" s="27">
        <f>IF(_reported!J23="","",J238-_reported!J23)</f>
        <v/>
      </c>
      <c r="K239" s="27">
        <f>IF(_reported!K23="","",K238-_reported!K23)</f>
        <v/>
      </c>
      <c r="L239" s="27">
        <f>IF(_reported!L23="","",L238-_reported!L23)</f>
        <v/>
      </c>
      <c r="M239" s="27">
        <f>IF(_reported!M23="","",M238-_reported!M23)</f>
        <v/>
      </c>
      <c r="N239" s="27">
        <f>IF(_reported!N23="","",N238-_reported!N23)</f>
        <v/>
      </c>
      <c r="O239" s="27">
        <f>IF(_reported!O23="","",O238-_reported!O23)</f>
        <v/>
      </c>
      <c r="P239" s="27">
        <f>IF(_reported!P23="","",P238-_reported!P23)</f>
        <v/>
      </c>
      <c r="Q239" s="27">
        <f>IF(_reported!Q23="","",Q238-_reported!Q23)</f>
        <v/>
      </c>
      <c r="R239" s="27">
        <f>IF(_reported!R23="","",R238-_reported!R23)</f>
        <v/>
      </c>
      <c r="S239" s="27">
        <f>IF(_reported!S23="","",S238-_reported!S23)</f>
        <v/>
      </c>
      <c r="T239" s="27">
        <f>IF(_reported!T23="","",T238-_reported!T23)</f>
        <v/>
      </c>
      <c r="U239" s="27">
        <f>IF(_reported!U23="","",U238-_reported!U23)</f>
        <v/>
      </c>
      <c r="V239" s="27">
        <f>IF(_reported!V23="","",V238-_reported!V23)</f>
        <v/>
      </c>
      <c r="W239" s="27">
        <f>IF(_reported!W23="","",W238-_reported!W23)</f>
        <v/>
      </c>
      <c r="X239" s="27">
        <f>IF(_reported!X23="","",X238-_reported!X23)</f>
        <v/>
      </c>
      <c r="Y239" s="27">
        <f>IF(_reported!Y23="","",Y238-_reported!Y23)</f>
        <v/>
      </c>
      <c r="Z239" s="27">
        <f>IF(_reported!Z23="","",Z238-_reported!Z23)</f>
        <v/>
      </c>
      <c r="AA239" s="27">
        <f>IF(_reported!AA23="","",AA238-_reported!AA23)</f>
        <v/>
      </c>
      <c r="AB239" s="27">
        <f>IF(_reported!AB23="","",AB238-_reported!AB23)</f>
        <v/>
      </c>
      <c r="AC239" s="27">
        <f>IF(_reported!AC23="","",AC238-_reported!AC23)</f>
        <v/>
      </c>
      <c r="AN239" s="27">
        <f>IF(_reported!AN23="","",AN238-_reported!AN23)</f>
        <v/>
      </c>
      <c r="AO239" s="27">
        <f>IF(_reported!AO23="","",AO238-_reported!AO23)</f>
        <v/>
      </c>
      <c r="AP239" s="27">
        <f>IF(_reported!AP23="","",AP238-_reported!AP23)</f>
        <v/>
      </c>
      <c r="AQ239" s="27">
        <f>IF(_reported!AQ23="","",AQ238-_reported!AQ23)</f>
        <v/>
      </c>
      <c r="AR239" s="27">
        <f>IF(_reported!AR23="","",AR238-_reported!AR23)</f>
        <v/>
      </c>
    </row>
    <row r="240"/>
    <row r="241">
      <c r="C241" s="8" t="inlineStr">
        <is>
          <t>Beginning Cash (incl. Restricted)</t>
        </is>
      </c>
      <c r="G241" s="9" t="n">
        <v>6697</v>
      </c>
      <c r="H241" s="9" t="n">
        <v>5458</v>
      </c>
      <c r="I241" s="9" t="n">
        <v>2178</v>
      </c>
      <c r="J241" s="9" t="n">
        <v>3312</v>
      </c>
      <c r="K241" s="9" t="n">
        <v>2819</v>
      </c>
      <c r="L241" s="9" t="n">
        <v>2972</v>
      </c>
      <c r="M241" s="9" t="n">
        <v>1433</v>
      </c>
      <c r="N241" s="9" t="n">
        <v>3870</v>
      </c>
      <c r="O241" s="9" t="n">
        <v>2997</v>
      </c>
      <c r="P241" s="9" t="n">
        <v>2140</v>
      </c>
      <c r="Q241" s="9" t="n">
        <v>1549</v>
      </c>
      <c r="R241" s="9" t="n">
        <v>3750</v>
      </c>
      <c r="S241" s="9" t="n">
        <v>2852</v>
      </c>
      <c r="T241" s="9" t="n">
        <v>3797</v>
      </c>
      <c r="U241" s="9" t="n">
        <v>4441</v>
      </c>
      <c r="V241" s="9" t="n">
        <v>6481</v>
      </c>
      <c r="W241" s="9" t="n">
        <v>7099</v>
      </c>
      <c r="X241" s="9" t="n">
        <v>8034</v>
      </c>
      <c r="Y241" s="9" t="n">
        <v>5342</v>
      </c>
      <c r="Z241" s="9" t="n">
        <v>10184</v>
      </c>
      <c r="AA241" s="9" t="n">
        <v>9481</v>
      </c>
      <c r="AB241" s="9" t="n">
        <v>6943</v>
      </c>
      <c r="AC241" s="9" t="n">
        <v>6783</v>
      </c>
      <c r="AD241" s="24">
        <f>AC242</f>
        <v/>
      </c>
      <c r="AE241" s="24">
        <f>AD242</f>
        <v/>
      </c>
      <c r="AF241" s="24">
        <f>AE242</f>
        <v/>
      </c>
      <c r="AG241" s="24">
        <f>AF242</f>
        <v/>
      </c>
      <c r="AH241" s="24">
        <f>AG242</f>
        <v/>
      </c>
      <c r="AI241" s="24">
        <f>AH242</f>
        <v/>
      </c>
      <c r="AJ241" s="24">
        <f>AI242</f>
        <v/>
      </c>
      <c r="AK241" s="24">
        <f>AJ242</f>
        <v/>
      </c>
      <c r="AL241" s="24">
        <f>AK242</f>
        <v/>
      </c>
      <c r="AN241" s="9" t="n">
        <v>6697</v>
      </c>
      <c r="AO241" s="9" t="n">
        <v>2819</v>
      </c>
      <c r="AP241" s="9" t="n">
        <v>2997</v>
      </c>
      <c r="AQ241" s="9" t="n">
        <v>2852</v>
      </c>
      <c r="AR241" s="9" t="n">
        <v>7099</v>
      </c>
      <c r="AS241" s="24">
        <f>AA241</f>
        <v/>
      </c>
      <c r="AT241" s="24">
        <f>AE241</f>
        <v/>
      </c>
      <c r="AU241" s="24">
        <f>AI241</f>
        <v/>
      </c>
      <c r="AV241" s="24">
        <f>AU242</f>
        <v/>
      </c>
      <c r="AW241" s="24">
        <f>AV242</f>
        <v/>
      </c>
    </row>
    <row r="242">
      <c r="B242" s="6" t="inlineStr">
        <is>
          <t>Ending Cash (incl. Restricted)</t>
        </is>
      </c>
      <c r="G242" s="10">
        <f>G241+G238</f>
        <v/>
      </c>
      <c r="H242" s="10">
        <f>H241+H238</f>
        <v/>
      </c>
      <c r="I242" s="10">
        <f>I241+I238</f>
        <v/>
      </c>
      <c r="J242" s="10">
        <f>J241+J238</f>
        <v/>
      </c>
      <c r="K242" s="10">
        <f>K241+K238</f>
        <v/>
      </c>
      <c r="L242" s="10">
        <f>L241+L238</f>
        <v/>
      </c>
      <c r="M242" s="10">
        <f>M241+M238</f>
        <v/>
      </c>
      <c r="N242" s="10">
        <f>N241+N238</f>
        <v/>
      </c>
      <c r="O242" s="10">
        <f>O241+O238</f>
        <v/>
      </c>
      <c r="P242" s="10">
        <f>P241+P238</f>
        <v/>
      </c>
      <c r="Q242" s="10">
        <f>Q241+Q238</f>
        <v/>
      </c>
      <c r="R242" s="10">
        <f>R241+R238</f>
        <v/>
      </c>
      <c r="S242" s="10">
        <f>S241+S238</f>
        <v/>
      </c>
      <c r="T242" s="10">
        <f>T241+T238</f>
        <v/>
      </c>
      <c r="U242" s="10">
        <f>U241+U238</f>
        <v/>
      </c>
      <c r="V242" s="10">
        <f>V241+V238</f>
        <v/>
      </c>
      <c r="W242" s="10">
        <f>W241+W238</f>
        <v/>
      </c>
      <c r="X242" s="10">
        <f>X241+X238</f>
        <v/>
      </c>
      <c r="Y242" s="10">
        <f>Y241+Y238</f>
        <v/>
      </c>
      <c r="Z242" s="10">
        <f>Z241+Z238</f>
        <v/>
      </c>
      <c r="AA242" s="10">
        <f>AA241+AA238</f>
        <v/>
      </c>
      <c r="AB242" s="10">
        <f>AB241+AB238</f>
        <v/>
      </c>
      <c r="AC242" s="10">
        <f>AC241+AC238</f>
        <v/>
      </c>
      <c r="AD242" s="10">
        <f>AD241+AD238</f>
        <v/>
      </c>
      <c r="AE242" s="10">
        <f>AE241+AE238</f>
        <v/>
      </c>
      <c r="AF242" s="10">
        <f>AF241+AF238</f>
        <v/>
      </c>
      <c r="AG242" s="10">
        <f>AG241+AG238</f>
        <v/>
      </c>
      <c r="AH242" s="10">
        <f>AH241+AH238</f>
        <v/>
      </c>
      <c r="AI242" s="10">
        <f>AI241+AI238</f>
        <v/>
      </c>
      <c r="AJ242" s="10">
        <f>AJ241+AJ238</f>
        <v/>
      </c>
      <c r="AK242" s="10">
        <f>AK241+AK238</f>
        <v/>
      </c>
      <c r="AL242" s="10">
        <f>AL241+AL238</f>
        <v/>
      </c>
      <c r="AN242" s="10">
        <f>AN241+AN238</f>
        <v/>
      </c>
      <c r="AO242" s="10">
        <f>AO241+AO238</f>
        <v/>
      </c>
      <c r="AP242" s="10">
        <f>AP241+AP238</f>
        <v/>
      </c>
      <c r="AQ242" s="10">
        <f>AQ241+AQ238</f>
        <v/>
      </c>
      <c r="AR242" s="10">
        <f>AR241+AR238</f>
        <v/>
      </c>
      <c r="AS242" s="26">
        <f>AD242</f>
        <v/>
      </c>
      <c r="AT242" s="26">
        <f>AH242</f>
        <v/>
      </c>
      <c r="AU242" s="26">
        <f>AL242</f>
        <v/>
      </c>
      <c r="AV242" s="10">
        <f>AV241+AV238</f>
        <v/>
      </c>
      <c r="AW242" s="10">
        <f>AW241+AW238</f>
        <v/>
      </c>
    </row>
    <row r="243">
      <c r="D243" s="3" t="inlineStr">
        <is>
          <t>Recon: Ending Cash</t>
        </is>
      </c>
      <c r="G243" s="27">
        <f>IF(_reported!G24="","",G242-_reported!G24)</f>
        <v/>
      </c>
      <c r="H243" s="27">
        <f>IF(_reported!H24="","",H242-_reported!H24)</f>
        <v/>
      </c>
      <c r="I243" s="27">
        <f>IF(_reported!I24="","",I242-_reported!I24)</f>
        <v/>
      </c>
      <c r="J243" s="27">
        <f>IF(_reported!J24="","",J242-_reported!J24)</f>
        <v/>
      </c>
      <c r="K243" s="27">
        <f>IF(_reported!K24="","",K242-_reported!K24)</f>
        <v/>
      </c>
      <c r="L243" s="27">
        <f>IF(_reported!L24="","",L242-_reported!L24)</f>
        <v/>
      </c>
      <c r="M243" s="27">
        <f>IF(_reported!M24="","",M242-_reported!M24)</f>
        <v/>
      </c>
      <c r="N243" s="27">
        <f>IF(_reported!N24="","",N242-_reported!N24)</f>
        <v/>
      </c>
      <c r="O243" s="27">
        <f>IF(_reported!O24="","",O242-_reported!O24)</f>
        <v/>
      </c>
      <c r="P243" s="27">
        <f>IF(_reported!P24="","",P242-_reported!P24)</f>
        <v/>
      </c>
      <c r="Q243" s="27">
        <f>IF(_reported!Q24="","",Q242-_reported!Q24)</f>
        <v/>
      </c>
      <c r="R243" s="27">
        <f>IF(_reported!R24="","",R242-_reported!R24)</f>
        <v/>
      </c>
      <c r="S243" s="27">
        <f>IF(_reported!S24="","",S242-_reported!S24)</f>
        <v/>
      </c>
      <c r="T243" s="27">
        <f>IF(_reported!T24="","",T242-_reported!T24)</f>
        <v/>
      </c>
      <c r="U243" s="27">
        <f>IF(_reported!U24="","",U242-_reported!U24)</f>
        <v/>
      </c>
      <c r="V243" s="27">
        <f>IF(_reported!V24="","",V242-_reported!V24)</f>
        <v/>
      </c>
      <c r="W243" s="27">
        <f>IF(_reported!W24="","",W242-_reported!W24)</f>
        <v/>
      </c>
      <c r="X243" s="27">
        <f>IF(_reported!X24="","",X242-_reported!X24)</f>
        <v/>
      </c>
      <c r="Y243" s="27">
        <f>IF(_reported!Y24="","",Y242-_reported!Y24)</f>
        <v/>
      </c>
      <c r="Z243" s="27">
        <f>IF(_reported!Z24="","",Z242-_reported!Z24)</f>
        <v/>
      </c>
      <c r="AA243" s="27">
        <f>IF(_reported!AA24="","",AA242-_reported!AA24)</f>
        <v/>
      </c>
      <c r="AB243" s="27">
        <f>IF(_reported!AB24="","",AB242-_reported!AB24)</f>
        <v/>
      </c>
      <c r="AC243" s="27">
        <f>IF(_reported!AC24="","",AC242-_reported!AC24)</f>
        <v/>
      </c>
      <c r="AN243" s="27">
        <f>IF(_reported!AN24="","",AN242-_reported!AN24)</f>
        <v/>
      </c>
      <c r="AO243" s="27">
        <f>IF(_reported!AO24="","",AO242-_reported!AO24)</f>
        <v/>
      </c>
      <c r="AP243" s="27">
        <f>IF(_reported!AP24="","",AP242-_reported!AP24)</f>
        <v/>
      </c>
      <c r="AQ243" s="27">
        <f>IF(_reported!AQ24="","",AQ242-_reported!AQ24)</f>
        <v/>
      </c>
      <c r="AR243" s="27">
        <f>IF(_reported!AR24="","",AR242-_reported!AR24)</f>
        <v/>
      </c>
    </row>
    <row r="244">
      <c r="C244" s="8" t="inlineStr">
        <is>
          <t>Restricted Cash in Funds Held for Customers (per CF recon note)</t>
        </is>
      </c>
      <c r="G244" s="13" t="n">
        <v>284</v>
      </c>
      <c r="H244" s="13" t="n">
        <v>226</v>
      </c>
      <c r="I244" s="13" t="n">
        <v>148</v>
      </c>
      <c r="J244" s="13" t="n">
        <v>257</v>
      </c>
      <c r="K244" s="13" t="n">
        <v>108</v>
      </c>
      <c r="L244" s="13" t="n">
        <v>176</v>
      </c>
      <c r="M244" s="13" t="n">
        <v>339</v>
      </c>
      <c r="N244" s="13" t="n">
        <v>201</v>
      </c>
      <c r="O244" s="13" t="n">
        <v>15</v>
      </c>
      <c r="P244" s="13" t="n">
        <v>2</v>
      </c>
      <c r="Q244" s="13" t="n">
        <v>5</v>
      </c>
      <c r="R244" s="13" t="n">
        <v>4</v>
      </c>
      <c r="S244" s="13" t="n">
        <v>2063</v>
      </c>
      <c r="T244" s="13" t="n">
        <v>2967</v>
      </c>
      <c r="U244" s="13" t="n">
        <v>2266</v>
      </c>
      <c r="V244" s="13" t="n">
        <v>3490</v>
      </c>
      <c r="W244" s="13" t="n">
        <v>5162</v>
      </c>
      <c r="X244" s="13" t="n">
        <v>2907</v>
      </c>
      <c r="Y244" s="13" t="n">
        <v>4741</v>
      </c>
      <c r="Z244" s="13" t="n">
        <v>6597</v>
      </c>
      <c r="AA244" s="13" t="n">
        <v>3437</v>
      </c>
      <c r="AB244" s="13" t="n">
        <v>3841</v>
      </c>
      <c r="AC244" s="13" t="n">
        <v>7233</v>
      </c>
      <c r="AD244" s="25">
        <f>AD104*AD172</f>
        <v/>
      </c>
      <c r="AE244" s="25">
        <f>AE104*AE172</f>
        <v/>
      </c>
      <c r="AF244" s="25">
        <f>AF104*AF172</f>
        <v/>
      </c>
      <c r="AG244" s="25">
        <f>AG104*AG172</f>
        <v/>
      </c>
      <c r="AH244" s="25">
        <f>AH104*AH172</f>
        <v/>
      </c>
      <c r="AI244" s="25">
        <f>AI104*AI172</f>
        <v/>
      </c>
      <c r="AJ244" s="25">
        <f>AJ104*AJ172</f>
        <v/>
      </c>
      <c r="AK244" s="25">
        <f>AK104*AK172</f>
        <v/>
      </c>
      <c r="AL244" s="25">
        <f>AL104*AL172</f>
        <v/>
      </c>
      <c r="AN244" s="13" t="n">
        <v>257</v>
      </c>
      <c r="AO244" s="13" t="n">
        <v>201</v>
      </c>
      <c r="AP244" s="13" t="n">
        <v>4</v>
      </c>
      <c r="AQ244" s="13" t="n">
        <v>3490</v>
      </c>
      <c r="AR244" s="13" t="n">
        <v>6597</v>
      </c>
      <c r="AS244" s="25">
        <f>AD244</f>
        <v/>
      </c>
      <c r="AT244" s="25">
        <f>AH244</f>
        <v/>
      </c>
      <c r="AU244" s="25">
        <f>AL244</f>
        <v/>
      </c>
      <c r="AV244" s="25">
        <f>AV104*AV172</f>
        <v/>
      </c>
      <c r="AW244" s="25">
        <f>AW104*AW172</f>
        <v/>
      </c>
    </row>
    <row r="245">
      <c r="D245" s="3" t="inlineStr">
        <is>
          <t>Recon: Cash Tie-out (CF Ending − BS Cash − Restricted)</t>
        </is>
      </c>
      <c r="G245" s="27">
        <f>G242-G97-G244</f>
        <v/>
      </c>
      <c r="H245" s="27">
        <f>H242-H97-H244</f>
        <v/>
      </c>
      <c r="I245" s="27">
        <f>I242-I97-I244</f>
        <v/>
      </c>
      <c r="J245" s="27">
        <f>J242-J97-J244</f>
        <v/>
      </c>
      <c r="K245" s="27">
        <f>K242-K97-K244</f>
        <v/>
      </c>
      <c r="L245" s="27">
        <f>L242-L97-L244</f>
        <v/>
      </c>
      <c r="M245" s="27">
        <f>M242-M97-M244</f>
        <v/>
      </c>
      <c r="N245" s="27">
        <f>N242-N97-N244</f>
        <v/>
      </c>
      <c r="O245" s="27">
        <f>O242-O97-O244</f>
        <v/>
      </c>
      <c r="P245" s="27">
        <f>P242-P97-P244</f>
        <v/>
      </c>
      <c r="Q245" s="27">
        <f>Q242-Q97-Q244</f>
        <v/>
      </c>
      <c r="R245" s="27">
        <f>R242-R97-R244</f>
        <v/>
      </c>
      <c r="S245" s="27">
        <f>S242-S97-S244</f>
        <v/>
      </c>
      <c r="T245" s="27">
        <f>T242-T97-T244</f>
        <v/>
      </c>
      <c r="U245" s="27">
        <f>U242-U97-U244</f>
        <v/>
      </c>
      <c r="V245" s="27">
        <f>V242-V97-V244</f>
        <v/>
      </c>
      <c r="W245" s="27">
        <f>W242-W97-W244</f>
        <v/>
      </c>
      <c r="X245" s="27">
        <f>X242-X97-X244</f>
        <v/>
      </c>
      <c r="Y245" s="27">
        <f>Y242-Y97-Y244</f>
        <v/>
      </c>
      <c r="Z245" s="27">
        <f>Z242-Z97-Z244</f>
        <v/>
      </c>
      <c r="AA245" s="27">
        <f>AA242-AA97-AA244</f>
        <v/>
      </c>
      <c r="AB245" s="27">
        <f>AB242-AB97-AB244</f>
        <v/>
      </c>
      <c r="AC245" s="27">
        <f>AC242-AC97-AC244</f>
        <v/>
      </c>
      <c r="AD245" s="37">
        <f>AD242-AD97-AD244</f>
        <v/>
      </c>
      <c r="AE245" s="37">
        <f>AE242-AE97-AE244</f>
        <v/>
      </c>
      <c r="AF245" s="37">
        <f>AF242-AF97-AF244</f>
        <v/>
      </c>
      <c r="AG245" s="37">
        <f>AG242-AG97-AG244</f>
        <v/>
      </c>
      <c r="AH245" s="37">
        <f>AH242-AH97-AH244</f>
        <v/>
      </c>
      <c r="AI245" s="37">
        <f>AI242-AI97-AI244</f>
        <v/>
      </c>
      <c r="AJ245" s="37">
        <f>AJ242-AJ97-AJ244</f>
        <v/>
      </c>
      <c r="AK245" s="37">
        <f>AK242-AK97-AK244</f>
        <v/>
      </c>
      <c r="AL245" s="37">
        <f>AL242-AL97-AL244</f>
        <v/>
      </c>
      <c r="AN245" s="27">
        <f>AN242-AN97-AN244</f>
        <v/>
      </c>
      <c r="AO245" s="27">
        <f>AO242-AO97-AO244</f>
        <v/>
      </c>
      <c r="AP245" s="27">
        <f>AP242-AP97-AP244</f>
        <v/>
      </c>
      <c r="AQ245" s="27">
        <f>AQ242-AQ97-AQ244</f>
        <v/>
      </c>
      <c r="AR245" s="27">
        <f>AR242-AR97-AR244</f>
        <v/>
      </c>
      <c r="AS245" s="37">
        <f>AS242-AS97-AS244</f>
        <v/>
      </c>
      <c r="AT245" s="37">
        <f>AT242-AT97-AT244</f>
        <v/>
      </c>
      <c r="AU245" s="37">
        <f>AU242-AU97-AU244</f>
        <v/>
      </c>
      <c r="AV245" s="37">
        <f>AV242-AV97-AV244</f>
        <v/>
      </c>
      <c r="AW245" s="37">
        <f>AW242-AW97-AW244</f>
        <v/>
      </c>
    </row>
    <row r="246"/>
    <row r="247"/>
    <row r="248">
      <c r="B248" s="19" t="inlineStr">
        <is>
          <t>Cash Flow Ratios &amp; Assumptions</t>
        </is>
      </c>
      <c r="C248" s="19" t="n"/>
      <c r="D248" s="19" t="n"/>
      <c r="E248" s="19" t="n"/>
      <c r="F248" s="19" t="n"/>
      <c r="G248" s="19" t="n"/>
      <c r="H248" s="19" t="n"/>
      <c r="I248" s="19" t="n"/>
      <c r="J248" s="19" t="n"/>
      <c r="K248" s="19" t="n"/>
      <c r="L248" s="19" t="n"/>
      <c r="M248" s="19" t="n"/>
      <c r="N248" s="19" t="n"/>
      <c r="O248" s="19" t="n"/>
      <c r="P248" s="19" t="n"/>
      <c r="Q248" s="19" t="n"/>
      <c r="R248" s="19" t="n"/>
      <c r="S248" s="19" t="n"/>
      <c r="T248" s="19" t="n"/>
      <c r="U248" s="19" t="n"/>
      <c r="V248" s="19" t="n"/>
      <c r="W248" s="19" t="n"/>
      <c r="X248" s="19" t="n"/>
      <c r="Y248" s="19" t="n"/>
      <c r="Z248" s="19" t="n"/>
      <c r="AA248" s="19" t="n"/>
      <c r="AB248" s="19" t="n"/>
      <c r="AC248" s="19" t="n"/>
      <c r="AD248" s="19" t="n"/>
      <c r="AE248" s="19" t="n"/>
      <c r="AF248" s="19" t="n"/>
      <c r="AG248" s="19" t="n"/>
      <c r="AH248" s="19" t="n"/>
      <c r="AI248" s="19" t="n"/>
      <c r="AJ248" s="19" t="n"/>
      <c r="AK248" s="19" t="n"/>
      <c r="AL248" s="19" t="n"/>
      <c r="AN248" s="19" t="n"/>
      <c r="AO248" s="19" t="n"/>
      <c r="AP248" s="19" t="n"/>
      <c r="AQ248" s="19" t="n"/>
      <c r="AR248" s="19" t="n"/>
      <c r="AS248" s="19" t="n"/>
      <c r="AT248" s="19" t="n"/>
      <c r="AU248" s="19" t="n"/>
      <c r="AV248" s="19" t="n"/>
      <c r="AW248" s="19" t="n"/>
    </row>
    <row r="249"/>
    <row r="250">
      <c r="D250" s="6" t="inlineStr">
        <is>
          <t>Free Cash Flow (CFO + Capex + Cap. Software)</t>
        </is>
      </c>
      <c r="G250" s="20">
        <f>G205+G211+G212</f>
        <v/>
      </c>
      <c r="H250" s="20">
        <f>H205+H211+H212</f>
        <v/>
      </c>
      <c r="I250" s="20">
        <f>I205+I211+I212</f>
        <v/>
      </c>
      <c r="J250" s="20">
        <f>J205+J211+J212</f>
        <v/>
      </c>
      <c r="K250" s="20">
        <f>K205+K211+K212</f>
        <v/>
      </c>
      <c r="L250" s="20">
        <f>L205+L211+L212</f>
        <v/>
      </c>
      <c r="M250" s="20">
        <f>M205+M211+M212</f>
        <v/>
      </c>
      <c r="N250" s="20">
        <f>N205+N211+N212</f>
        <v/>
      </c>
      <c r="O250" s="20">
        <f>O205+O211+O212</f>
        <v/>
      </c>
      <c r="P250" s="20">
        <f>P205+P211+P212</f>
        <v/>
      </c>
      <c r="Q250" s="20">
        <f>Q205+Q211+Q212</f>
        <v/>
      </c>
      <c r="R250" s="20">
        <f>R205+R211+R212</f>
        <v/>
      </c>
      <c r="S250" s="20">
        <f>S205+S211+S212</f>
        <v/>
      </c>
      <c r="T250" s="20">
        <f>T205+T211+T212</f>
        <v/>
      </c>
      <c r="U250" s="20">
        <f>U205+U211+U212</f>
        <v/>
      </c>
      <c r="V250" s="20">
        <f>V205+V211+V212</f>
        <v/>
      </c>
      <c r="W250" s="20">
        <f>W205+W211+W212</f>
        <v/>
      </c>
      <c r="X250" s="20">
        <f>X205+X211+X212</f>
        <v/>
      </c>
      <c r="Y250" s="20">
        <f>Y205+Y211+Y212</f>
        <v/>
      </c>
      <c r="Z250" s="20">
        <f>Z205+Z211+Z212</f>
        <v/>
      </c>
      <c r="AA250" s="20">
        <f>AA205+AA211+AA212</f>
        <v/>
      </c>
      <c r="AB250" s="20">
        <f>AB205+AB211+AB212</f>
        <v/>
      </c>
      <c r="AC250" s="20">
        <f>AC205+AC211+AC212</f>
        <v/>
      </c>
      <c r="AD250" s="26">
        <f>AD205+AD211+AD212</f>
        <v/>
      </c>
      <c r="AE250" s="26">
        <f>AE205+AE211+AE212</f>
        <v/>
      </c>
      <c r="AF250" s="26">
        <f>AF205+AF211+AF212</f>
        <v/>
      </c>
      <c r="AG250" s="26">
        <f>AG205+AG211+AG212</f>
        <v/>
      </c>
      <c r="AH250" s="26">
        <f>AH205+AH211+AH212</f>
        <v/>
      </c>
      <c r="AI250" s="26">
        <f>AI205+AI211+AI212</f>
        <v/>
      </c>
      <c r="AJ250" s="26">
        <f>AJ205+AJ211+AJ212</f>
        <v/>
      </c>
      <c r="AK250" s="26">
        <f>AK205+AK211+AK212</f>
        <v/>
      </c>
      <c r="AL250" s="26">
        <f>AL205+AL211+AL212</f>
        <v/>
      </c>
      <c r="AN250" s="20">
        <f>AN205+AN211+AN212</f>
        <v/>
      </c>
      <c r="AO250" s="20">
        <f>AO205+AO211+AO212</f>
        <v/>
      </c>
      <c r="AP250" s="20">
        <f>AP205+AP211+AP212</f>
        <v/>
      </c>
      <c r="AQ250" s="20">
        <f>AQ205+AQ211+AQ212</f>
        <v/>
      </c>
      <c r="AR250" s="20">
        <f>AR205+AR211+AR212</f>
        <v/>
      </c>
      <c r="AS250" s="26">
        <f>AS205+AS211+AS212</f>
        <v/>
      </c>
      <c r="AT250" s="26">
        <f>AT205+AT211+AT212</f>
        <v/>
      </c>
      <c r="AU250" s="26">
        <f>AU205+AU211+AU212</f>
        <v/>
      </c>
      <c r="AV250" s="26">
        <f>AV205+AV211+AV212</f>
        <v/>
      </c>
      <c r="AW250" s="26">
        <f>AW205+AW211+AW212</f>
        <v/>
      </c>
    </row>
    <row r="251">
      <c r="D251" s="8" t="inlineStr">
        <is>
          <t>OCF Margin (CFO / Revenue)</t>
        </is>
      </c>
      <c r="G251" s="14">
        <f>IFERROR(G205/G12,"")</f>
        <v/>
      </c>
      <c r="H251" s="14">
        <f>IFERROR(H205/H12,"")</f>
        <v/>
      </c>
      <c r="I251" s="14">
        <f>IFERROR(I205/I12,"")</f>
        <v/>
      </c>
      <c r="J251" s="14">
        <f>IFERROR(J205/J12,"")</f>
        <v/>
      </c>
      <c r="K251" s="14">
        <f>IFERROR(K205/K12,"")</f>
        <v/>
      </c>
      <c r="L251" s="14">
        <f>IFERROR(L205/L12,"")</f>
        <v/>
      </c>
      <c r="M251" s="14">
        <f>IFERROR(M205/M12,"")</f>
        <v/>
      </c>
      <c r="N251" s="14">
        <f>IFERROR(N205/N12,"")</f>
        <v/>
      </c>
      <c r="O251" s="14">
        <f>IFERROR(O205/O12,"")</f>
        <v/>
      </c>
      <c r="P251" s="14">
        <f>IFERROR(P205/P12,"")</f>
        <v/>
      </c>
      <c r="Q251" s="14">
        <f>IFERROR(Q205/Q12,"")</f>
        <v/>
      </c>
      <c r="R251" s="14">
        <f>IFERROR(R205/R12,"")</f>
        <v/>
      </c>
      <c r="S251" s="14">
        <f>IFERROR(S205/S12,"")</f>
        <v/>
      </c>
      <c r="T251" s="14">
        <f>IFERROR(T205/T12,"")</f>
        <v/>
      </c>
      <c r="U251" s="14">
        <f>IFERROR(U205/U12,"")</f>
        <v/>
      </c>
      <c r="V251" s="14">
        <f>IFERROR(V205/V12,"")</f>
        <v/>
      </c>
      <c r="W251" s="14">
        <f>IFERROR(W205/W12,"")</f>
        <v/>
      </c>
      <c r="X251" s="14">
        <f>IFERROR(X205/X12,"")</f>
        <v/>
      </c>
      <c r="Y251" s="14">
        <f>IFERROR(Y205/Y12,"")</f>
        <v/>
      </c>
      <c r="Z251" s="14">
        <f>IFERROR(Z205/Z12,"")</f>
        <v/>
      </c>
      <c r="AA251" s="14">
        <f>IFERROR(AA205/AA12,"")</f>
        <v/>
      </c>
      <c r="AB251" s="14">
        <f>IFERROR(AB205/AB12,"")</f>
        <v/>
      </c>
      <c r="AC251" s="14">
        <f>IFERROR(AC205/AC12,"")</f>
        <v/>
      </c>
      <c r="AD251" s="30">
        <f>IFERROR(AD205/AD12,"")</f>
        <v/>
      </c>
      <c r="AE251" s="30">
        <f>IFERROR(AE205/AE12,"")</f>
        <v/>
      </c>
      <c r="AF251" s="30">
        <f>IFERROR(AF205/AF12,"")</f>
        <v/>
      </c>
      <c r="AG251" s="30">
        <f>IFERROR(AG205/AG12,"")</f>
        <v/>
      </c>
      <c r="AH251" s="30">
        <f>IFERROR(AH205/AH12,"")</f>
        <v/>
      </c>
      <c r="AI251" s="30">
        <f>IFERROR(AI205/AI12,"")</f>
        <v/>
      </c>
      <c r="AJ251" s="30">
        <f>IFERROR(AJ205/AJ12,"")</f>
        <v/>
      </c>
      <c r="AK251" s="30">
        <f>IFERROR(AK205/AK12,"")</f>
        <v/>
      </c>
      <c r="AL251" s="30">
        <f>IFERROR(AL205/AL12,"")</f>
        <v/>
      </c>
      <c r="AN251" s="14">
        <f>IFERROR(AN205/AN12,"")</f>
        <v/>
      </c>
      <c r="AO251" s="14">
        <f>IFERROR(AO205/AO12,"")</f>
        <v/>
      </c>
      <c r="AP251" s="14">
        <f>IFERROR(AP205/AP12,"")</f>
        <v/>
      </c>
      <c r="AQ251" s="14">
        <f>IFERROR(AQ205/AQ12,"")</f>
        <v/>
      </c>
      <c r="AR251" s="14">
        <f>IFERROR(AR205/AR12,"")</f>
        <v/>
      </c>
      <c r="AS251" s="30">
        <f>IFERROR(AS205/AS12,"")</f>
        <v/>
      </c>
      <c r="AT251" s="30">
        <f>IFERROR(AT205/AT12,"")</f>
        <v/>
      </c>
      <c r="AU251" s="30">
        <f>IFERROR(AU205/AU12,"")</f>
        <v/>
      </c>
      <c r="AV251" s="30">
        <f>IFERROR(AV205/AV12,"")</f>
        <v/>
      </c>
      <c r="AW251" s="30">
        <f>IFERROR(AW205/AW12,"")</f>
        <v/>
      </c>
    </row>
    <row r="252">
      <c r="D252" s="8" t="inlineStr">
        <is>
          <t>FCF Margin (FCF / Revenue)</t>
        </is>
      </c>
      <c r="G252" s="14">
        <f>IFERROR((G205+G211+G212)/G12,"")</f>
        <v/>
      </c>
      <c r="H252" s="14">
        <f>IFERROR((H205+H211+H212)/H12,"")</f>
        <v/>
      </c>
      <c r="I252" s="14">
        <f>IFERROR((I205+I211+I212)/I12,"")</f>
        <v/>
      </c>
      <c r="J252" s="14">
        <f>IFERROR((J205+J211+J212)/J12,"")</f>
        <v/>
      </c>
      <c r="K252" s="14">
        <f>IFERROR((K205+K211+K212)/K12,"")</f>
        <v/>
      </c>
      <c r="L252" s="14">
        <f>IFERROR((L205+L211+L212)/L12,"")</f>
        <v/>
      </c>
      <c r="M252" s="14">
        <f>IFERROR((M205+M211+M212)/M12,"")</f>
        <v/>
      </c>
      <c r="N252" s="14">
        <f>IFERROR((N205+N211+N212)/N12,"")</f>
        <v/>
      </c>
      <c r="O252" s="14">
        <f>IFERROR((O205+O211+O212)/O12,"")</f>
        <v/>
      </c>
      <c r="P252" s="14">
        <f>IFERROR((P205+P211+P212)/P12,"")</f>
        <v/>
      </c>
      <c r="Q252" s="14">
        <f>IFERROR((Q205+Q211+Q212)/Q12,"")</f>
        <v/>
      </c>
      <c r="R252" s="14">
        <f>IFERROR((R205+R211+R212)/R12,"")</f>
        <v/>
      </c>
      <c r="S252" s="14">
        <f>IFERROR((S205+S211+S212)/S12,"")</f>
        <v/>
      </c>
      <c r="T252" s="14">
        <f>IFERROR((T205+T211+T212)/T12,"")</f>
        <v/>
      </c>
      <c r="U252" s="14">
        <f>IFERROR((U205+U211+U212)/U12,"")</f>
        <v/>
      </c>
      <c r="V252" s="14">
        <f>IFERROR((V205+V211+V212)/V12,"")</f>
        <v/>
      </c>
      <c r="W252" s="14">
        <f>IFERROR((W205+W211+W212)/W12,"")</f>
        <v/>
      </c>
      <c r="X252" s="14">
        <f>IFERROR((X205+X211+X212)/X12,"")</f>
        <v/>
      </c>
      <c r="Y252" s="14">
        <f>IFERROR((Y205+Y211+Y212)/Y12,"")</f>
        <v/>
      </c>
      <c r="Z252" s="14">
        <f>IFERROR((Z205+Z211+Z212)/Z12,"")</f>
        <v/>
      </c>
      <c r="AA252" s="14">
        <f>IFERROR((AA205+AA211+AA212)/AA12,"")</f>
        <v/>
      </c>
      <c r="AB252" s="14">
        <f>IFERROR((AB205+AB211+AB212)/AB12,"")</f>
        <v/>
      </c>
      <c r="AC252" s="14">
        <f>IFERROR((AC205+AC211+AC212)/AC12,"")</f>
        <v/>
      </c>
      <c r="AD252" s="30">
        <f>IFERROR((AD205+AD211+AD212)/AD12,"")</f>
        <v/>
      </c>
      <c r="AE252" s="30">
        <f>IFERROR((AE205+AE211+AE212)/AE12,"")</f>
        <v/>
      </c>
      <c r="AF252" s="30">
        <f>IFERROR((AF205+AF211+AF212)/AF12,"")</f>
        <v/>
      </c>
      <c r="AG252" s="30">
        <f>IFERROR((AG205+AG211+AG212)/AG12,"")</f>
        <v/>
      </c>
      <c r="AH252" s="30">
        <f>IFERROR((AH205+AH211+AH212)/AH12,"")</f>
        <v/>
      </c>
      <c r="AI252" s="30">
        <f>IFERROR((AI205+AI211+AI212)/AI12,"")</f>
        <v/>
      </c>
      <c r="AJ252" s="30">
        <f>IFERROR((AJ205+AJ211+AJ212)/AJ12,"")</f>
        <v/>
      </c>
      <c r="AK252" s="30">
        <f>IFERROR((AK205+AK211+AK212)/AK12,"")</f>
        <v/>
      </c>
      <c r="AL252" s="30">
        <f>IFERROR((AL205+AL211+AL212)/AL12,"")</f>
        <v/>
      </c>
      <c r="AN252" s="14">
        <f>IFERROR((AN205+AN211+AN212)/AN12,"")</f>
        <v/>
      </c>
      <c r="AO252" s="14">
        <f>IFERROR((AO205+AO211+AO212)/AO12,"")</f>
        <v/>
      </c>
      <c r="AP252" s="14">
        <f>IFERROR((AP205+AP211+AP212)/AP12,"")</f>
        <v/>
      </c>
      <c r="AQ252" s="14">
        <f>IFERROR((AQ205+AQ211+AQ212)/AQ12,"")</f>
        <v/>
      </c>
      <c r="AR252" s="14">
        <f>IFERROR((AR205+AR211+AR212)/AR12,"")</f>
        <v/>
      </c>
      <c r="AS252" s="30">
        <f>IFERROR((AS205+AS211+AS212)/AS12,"")</f>
        <v/>
      </c>
      <c r="AT252" s="30">
        <f>IFERROR((AT205+AT211+AT212)/AT12,"")</f>
        <v/>
      </c>
      <c r="AU252" s="30">
        <f>IFERROR((AU205+AU211+AU212)/AU12,"")</f>
        <v/>
      </c>
      <c r="AV252" s="30">
        <f>IFERROR((AV205+AV211+AV212)/AV12,"")</f>
        <v/>
      </c>
      <c r="AW252" s="30">
        <f>IFERROR((AW205+AW211+AW212)/AW12,"")</f>
        <v/>
      </c>
    </row>
    <row r="253">
      <c r="D253" s="8" t="inlineStr">
        <is>
          <t>CFO / Net Income</t>
        </is>
      </c>
      <c r="G253" s="34">
        <f>IFERROR(G205/G186,"")</f>
        <v/>
      </c>
      <c r="H253" s="34">
        <f>IFERROR(H205/H186,"")</f>
        <v/>
      </c>
      <c r="I253" s="34">
        <f>IFERROR(I205/I186,"")</f>
        <v/>
      </c>
      <c r="J253" s="34">
        <f>IFERROR(J205/J186,"")</f>
        <v/>
      </c>
      <c r="K253" s="34">
        <f>IFERROR(K205/K186,"")</f>
        <v/>
      </c>
      <c r="L253" s="34">
        <f>IFERROR(L205/L186,"")</f>
        <v/>
      </c>
      <c r="M253" s="34">
        <f>IFERROR(M205/M186,"")</f>
        <v/>
      </c>
      <c r="N253" s="34">
        <f>IFERROR(N205/N186,"")</f>
        <v/>
      </c>
      <c r="O253" s="34">
        <f>IFERROR(O205/O186,"")</f>
        <v/>
      </c>
      <c r="P253" s="34">
        <f>IFERROR(P205/P186,"")</f>
        <v/>
      </c>
      <c r="Q253" s="34">
        <f>IFERROR(Q205/Q186,"")</f>
        <v/>
      </c>
      <c r="R253" s="34">
        <f>IFERROR(R205/R186,"")</f>
        <v/>
      </c>
      <c r="S253" s="34">
        <f>IFERROR(S205/S186,"")</f>
        <v/>
      </c>
      <c r="T253" s="34">
        <f>IFERROR(T205/T186,"")</f>
        <v/>
      </c>
      <c r="U253" s="34">
        <f>IFERROR(U205/U186,"")</f>
        <v/>
      </c>
      <c r="V253" s="34">
        <f>IFERROR(V205/V186,"")</f>
        <v/>
      </c>
      <c r="W253" s="34">
        <f>IFERROR(W205/W186,"")</f>
        <v/>
      </c>
      <c r="X253" s="34">
        <f>IFERROR(X205/X186,"")</f>
        <v/>
      </c>
      <c r="Y253" s="34">
        <f>IFERROR(Y205/Y186,"")</f>
        <v/>
      </c>
      <c r="Z253" s="34">
        <f>IFERROR(Z205/Z186,"")</f>
        <v/>
      </c>
      <c r="AA253" s="34">
        <f>IFERROR(AA205/AA186,"")</f>
        <v/>
      </c>
      <c r="AB253" s="34">
        <f>IFERROR(AB205/AB186,"")</f>
        <v/>
      </c>
      <c r="AC253" s="34">
        <f>IFERROR(AC205/AC186,"")</f>
        <v/>
      </c>
      <c r="AD253" s="35">
        <f>IFERROR(AD205/AD186,"")</f>
        <v/>
      </c>
      <c r="AE253" s="35">
        <f>IFERROR(AE205/AE186,"")</f>
        <v/>
      </c>
      <c r="AF253" s="35">
        <f>IFERROR(AF205/AF186,"")</f>
        <v/>
      </c>
      <c r="AG253" s="35">
        <f>IFERROR(AG205/AG186,"")</f>
        <v/>
      </c>
      <c r="AH253" s="35">
        <f>IFERROR(AH205/AH186,"")</f>
        <v/>
      </c>
      <c r="AI253" s="35">
        <f>IFERROR(AI205/AI186,"")</f>
        <v/>
      </c>
      <c r="AJ253" s="35">
        <f>IFERROR(AJ205/AJ186,"")</f>
        <v/>
      </c>
      <c r="AK253" s="35">
        <f>IFERROR(AK205/AK186,"")</f>
        <v/>
      </c>
      <c r="AL253" s="35">
        <f>IFERROR(AL205/AL186,"")</f>
        <v/>
      </c>
      <c r="AN253" s="34">
        <f>IFERROR(AN205/AN186,"")</f>
        <v/>
      </c>
      <c r="AO253" s="34">
        <f>IFERROR(AO205/AO186,"")</f>
        <v/>
      </c>
      <c r="AP253" s="34">
        <f>IFERROR(AP205/AP186,"")</f>
        <v/>
      </c>
      <c r="AQ253" s="34">
        <f>IFERROR(AQ205/AQ186,"")</f>
        <v/>
      </c>
      <c r="AR253" s="34">
        <f>IFERROR(AR205/AR186,"")</f>
        <v/>
      </c>
      <c r="AS253" s="35">
        <f>IFERROR(AS205/AS186,"")</f>
        <v/>
      </c>
      <c r="AT253" s="35">
        <f>IFERROR(AT205/AT186,"")</f>
        <v/>
      </c>
      <c r="AU253" s="35">
        <f>IFERROR(AU205/AU186,"")</f>
        <v/>
      </c>
      <c r="AV253" s="35">
        <f>IFERROR(AV205/AV186,"")</f>
        <v/>
      </c>
      <c r="AW253" s="35">
        <f>IFERROR(AW205/AW186,"")</f>
        <v/>
      </c>
    </row>
    <row r="254">
      <c r="D254" s="8" t="inlineStr">
        <is>
          <t>Buybacks % of FCF</t>
        </is>
      </c>
      <c r="G254" s="14">
        <f>IFERROR(-G229/(G205+G211+G212),"")</f>
        <v/>
      </c>
      <c r="H254" s="14">
        <f>IFERROR(-H229/(H205+H211+H212),"")</f>
        <v/>
      </c>
      <c r="I254" s="14">
        <f>IFERROR(-I229/(I205+I211+I212),"")</f>
        <v/>
      </c>
      <c r="J254" s="14">
        <f>IFERROR(-J229/(J205+J211+J212),"")</f>
        <v/>
      </c>
      <c r="K254" s="14">
        <f>IFERROR(-K229/(K205+K211+K212),"")</f>
        <v/>
      </c>
      <c r="L254" s="14">
        <f>IFERROR(-L229/(L205+L211+L212),"")</f>
        <v/>
      </c>
      <c r="M254" s="14">
        <f>IFERROR(-M229/(M205+M211+M212),"")</f>
        <v/>
      </c>
      <c r="N254" s="14">
        <f>IFERROR(-N229/(N205+N211+N212),"")</f>
        <v/>
      </c>
      <c r="O254" s="14">
        <f>IFERROR(-O229/(O205+O211+O212),"")</f>
        <v/>
      </c>
      <c r="P254" s="14">
        <f>IFERROR(-P229/(P205+P211+P212),"")</f>
        <v/>
      </c>
      <c r="Q254" s="14">
        <f>IFERROR(-Q229/(Q205+Q211+Q212),"")</f>
        <v/>
      </c>
      <c r="R254" s="14">
        <f>IFERROR(-R229/(R205+R211+R212),"")</f>
        <v/>
      </c>
      <c r="S254" s="14">
        <f>IFERROR(-S229/(S205+S211+S212),"")</f>
        <v/>
      </c>
      <c r="T254" s="14">
        <f>IFERROR(-T229/(T205+T211+T212),"")</f>
        <v/>
      </c>
      <c r="U254" s="14">
        <f>IFERROR(-U229/(U205+U211+U212),"")</f>
        <v/>
      </c>
      <c r="V254" s="14">
        <f>IFERROR(-V229/(V205+V211+V212),"")</f>
        <v/>
      </c>
      <c r="W254" s="14">
        <f>IFERROR(-W229/(W205+W211+W212),"")</f>
        <v/>
      </c>
      <c r="X254" s="14">
        <f>IFERROR(-X229/(X205+X211+X212),"")</f>
        <v/>
      </c>
      <c r="Y254" s="14">
        <f>IFERROR(-Y229/(Y205+Y211+Y212),"")</f>
        <v/>
      </c>
      <c r="Z254" s="14">
        <f>IFERROR(-Z229/(Z205+Z211+Z212),"")</f>
        <v/>
      </c>
      <c r="AA254" s="14">
        <f>IFERROR(-AA229/(AA205+AA211+AA212),"")</f>
        <v/>
      </c>
      <c r="AB254" s="14">
        <f>IFERROR(-AB229/(AB205+AB211+AB212),"")</f>
        <v/>
      </c>
      <c r="AC254" s="14">
        <f>IFERROR(-AC229/(AC205+AC211+AC212),"")</f>
        <v/>
      </c>
      <c r="AD254" s="30">
        <f>IFERROR(-AD229/(AD205+AD211+AD212),"")</f>
        <v/>
      </c>
      <c r="AE254" s="30">
        <f>IFERROR(-AE229/(AE205+AE211+AE212),"")</f>
        <v/>
      </c>
      <c r="AF254" s="30">
        <f>IFERROR(-AF229/(AF205+AF211+AF212),"")</f>
        <v/>
      </c>
      <c r="AG254" s="30">
        <f>IFERROR(-AG229/(AG205+AG211+AG212),"")</f>
        <v/>
      </c>
      <c r="AH254" s="30">
        <f>IFERROR(-AH229/(AH205+AH211+AH212),"")</f>
        <v/>
      </c>
      <c r="AI254" s="30">
        <f>IFERROR(-AI229/(AI205+AI211+AI212),"")</f>
        <v/>
      </c>
      <c r="AJ254" s="30">
        <f>IFERROR(-AJ229/(AJ205+AJ211+AJ212),"")</f>
        <v/>
      </c>
      <c r="AK254" s="30">
        <f>IFERROR(-AK229/(AK205+AK211+AK212),"")</f>
        <v/>
      </c>
      <c r="AL254" s="30">
        <f>IFERROR(-AL229/(AL205+AL211+AL212),"")</f>
        <v/>
      </c>
      <c r="AN254" s="14">
        <f>IFERROR(-AN229/(AN205+AN211+AN212),"")</f>
        <v/>
      </c>
      <c r="AO254" s="14">
        <f>IFERROR(-AO229/(AO205+AO211+AO212),"")</f>
        <v/>
      </c>
      <c r="AP254" s="14">
        <f>IFERROR(-AP229/(AP205+AP211+AP212),"")</f>
        <v/>
      </c>
      <c r="AQ254" s="14">
        <f>IFERROR(-AQ229/(AQ205+AQ211+AQ212),"")</f>
        <v/>
      </c>
      <c r="AR254" s="14">
        <f>IFERROR(-AR229/(AR205+AR211+AR212),"")</f>
        <v/>
      </c>
      <c r="AS254" s="30">
        <f>IFERROR(-AS229/(AS205+AS211+AS212),"")</f>
        <v/>
      </c>
      <c r="AT254" s="30">
        <f>IFERROR(-AT229/(AT205+AT211+AT212),"")</f>
        <v/>
      </c>
      <c r="AU254" s="30">
        <f>IFERROR(-AU229/(AU205+AU211+AU212),"")</f>
        <v/>
      </c>
      <c r="AV254" s="30">
        <f>IFERROR(-AV229/(AV205+AV211+AV212),"")</f>
        <v/>
      </c>
      <c r="AW254" s="30">
        <f>IFERROR(-AW229/(AW205+AW211+AW212),"")</f>
        <v/>
      </c>
    </row>
    <row r="255">
      <c r="D255" s="8" t="inlineStr">
        <is>
          <t>Dividends % of FCF</t>
        </is>
      </c>
      <c r="G255" s="14">
        <f>IFERROR(-G230/(G205+G211+G212),"")</f>
        <v/>
      </c>
      <c r="H255" s="14">
        <f>IFERROR(-H230/(H205+H211+H212),"")</f>
        <v/>
      </c>
      <c r="I255" s="14">
        <f>IFERROR(-I230/(I205+I211+I212),"")</f>
        <v/>
      </c>
      <c r="J255" s="14">
        <f>IFERROR(-J230/(J205+J211+J212),"")</f>
        <v/>
      </c>
      <c r="K255" s="14">
        <f>IFERROR(-K230/(K205+K211+K212),"")</f>
        <v/>
      </c>
      <c r="L255" s="14">
        <f>IFERROR(-L230/(L205+L211+L212),"")</f>
        <v/>
      </c>
      <c r="M255" s="14">
        <f>IFERROR(-M230/(M205+M211+M212),"")</f>
        <v/>
      </c>
      <c r="N255" s="14">
        <f>IFERROR(-N230/(N205+N211+N212),"")</f>
        <v/>
      </c>
      <c r="O255" s="14">
        <f>IFERROR(-O230/(O205+O211+O212),"")</f>
        <v/>
      </c>
      <c r="P255" s="14">
        <f>IFERROR(-P230/(P205+P211+P212),"")</f>
        <v/>
      </c>
      <c r="Q255" s="14">
        <f>IFERROR(-Q230/(Q205+Q211+Q212),"")</f>
        <v/>
      </c>
      <c r="R255" s="14">
        <f>IFERROR(-R230/(R205+R211+R212),"")</f>
        <v/>
      </c>
      <c r="S255" s="14">
        <f>IFERROR(-S230/(S205+S211+S212),"")</f>
        <v/>
      </c>
      <c r="T255" s="14">
        <f>IFERROR(-T230/(T205+T211+T212),"")</f>
        <v/>
      </c>
      <c r="U255" s="14">
        <f>IFERROR(-U230/(U205+U211+U212),"")</f>
        <v/>
      </c>
      <c r="V255" s="14">
        <f>IFERROR(-V230/(V205+V211+V212),"")</f>
        <v/>
      </c>
      <c r="W255" s="14">
        <f>IFERROR(-W230/(W205+W211+W212),"")</f>
        <v/>
      </c>
      <c r="X255" s="14">
        <f>IFERROR(-X230/(X205+X211+X212),"")</f>
        <v/>
      </c>
      <c r="Y255" s="14">
        <f>IFERROR(-Y230/(Y205+Y211+Y212),"")</f>
        <v/>
      </c>
      <c r="Z255" s="14">
        <f>IFERROR(-Z230/(Z205+Z211+Z212),"")</f>
        <v/>
      </c>
      <c r="AA255" s="14">
        <f>IFERROR(-AA230/(AA205+AA211+AA212),"")</f>
        <v/>
      </c>
      <c r="AB255" s="14">
        <f>IFERROR(-AB230/(AB205+AB211+AB212),"")</f>
        <v/>
      </c>
      <c r="AC255" s="14">
        <f>IFERROR(-AC230/(AC205+AC211+AC212),"")</f>
        <v/>
      </c>
      <c r="AD255" s="30">
        <f>IFERROR(-AD230/(AD205+AD211+AD212),"")</f>
        <v/>
      </c>
      <c r="AE255" s="30">
        <f>IFERROR(-AE230/(AE205+AE211+AE212),"")</f>
        <v/>
      </c>
      <c r="AF255" s="30">
        <f>IFERROR(-AF230/(AF205+AF211+AF212),"")</f>
        <v/>
      </c>
      <c r="AG255" s="30">
        <f>IFERROR(-AG230/(AG205+AG211+AG212),"")</f>
        <v/>
      </c>
      <c r="AH255" s="30">
        <f>IFERROR(-AH230/(AH205+AH211+AH212),"")</f>
        <v/>
      </c>
      <c r="AI255" s="30">
        <f>IFERROR(-AI230/(AI205+AI211+AI212),"")</f>
        <v/>
      </c>
      <c r="AJ255" s="30">
        <f>IFERROR(-AJ230/(AJ205+AJ211+AJ212),"")</f>
        <v/>
      </c>
      <c r="AK255" s="30">
        <f>IFERROR(-AK230/(AK205+AK211+AK212),"")</f>
        <v/>
      </c>
      <c r="AL255" s="30">
        <f>IFERROR(-AL230/(AL205+AL211+AL212),"")</f>
        <v/>
      </c>
      <c r="AN255" s="14">
        <f>IFERROR(-AN230/(AN205+AN211+AN212),"")</f>
        <v/>
      </c>
      <c r="AO255" s="14">
        <f>IFERROR(-AO230/(AO205+AO211+AO212),"")</f>
        <v/>
      </c>
      <c r="AP255" s="14">
        <f>IFERROR(-AP230/(AP205+AP211+AP212),"")</f>
        <v/>
      </c>
      <c r="AQ255" s="14">
        <f>IFERROR(-AQ230/(AQ205+AQ211+AQ212),"")</f>
        <v/>
      </c>
      <c r="AR255" s="14">
        <f>IFERROR(-AR230/(AR205+AR211+AR212),"")</f>
        <v/>
      </c>
      <c r="AS255" s="30">
        <f>IFERROR(-AS230/(AS205+AS211+AS212),"")</f>
        <v/>
      </c>
      <c r="AT255" s="30">
        <f>IFERROR(-AT230/(AT205+AT211+AT212),"")</f>
        <v/>
      </c>
      <c r="AU255" s="30">
        <f>IFERROR(-AU230/(AU205+AU211+AU212),"")</f>
        <v/>
      </c>
      <c r="AV255" s="30">
        <f>IFERROR(-AV230/(AV205+AV211+AV212),"")</f>
        <v/>
      </c>
      <c r="AW255" s="30">
        <f>IFERROR(-AW230/(AW205+AW211+AW212),"")</f>
        <v/>
      </c>
    </row>
    <row r="256"/>
    <row r="257"/>
    <row r="258"/>
    <row r="259"/>
    <row r="260">
      <c r="B260" s="39" t="n"/>
      <c r="C260" s="39" t="n"/>
      <c r="D260" s="39" t="n"/>
      <c r="E260" s="39" t="n"/>
      <c r="F260" s="39" t="n"/>
      <c r="G260" s="39" t="n"/>
      <c r="H260" s="39" t="n"/>
      <c r="I260" s="39" t="n"/>
      <c r="J260" s="39" t="n"/>
      <c r="K260" s="39" t="n"/>
      <c r="L260" s="39" t="n"/>
      <c r="M260" s="39" t="n"/>
      <c r="N260" s="39" t="n"/>
      <c r="O260" s="39" t="n"/>
      <c r="P260" s="39" t="n"/>
      <c r="Q260" s="39" t="n"/>
      <c r="R260" s="39" t="n"/>
      <c r="S260" s="39" t="n"/>
      <c r="T260" s="39" t="n"/>
      <c r="U260" s="39" t="n"/>
      <c r="V260" s="39" t="n"/>
      <c r="W260" s="39" t="n"/>
      <c r="X260" s="39" t="n"/>
      <c r="Y260" s="39" t="n"/>
      <c r="Z260" s="39" t="n"/>
      <c r="AA260" s="39" t="n"/>
      <c r="AB260" s="39" t="n"/>
      <c r="AC260" s="39" t="n"/>
      <c r="AD260" s="39" t="n"/>
      <c r="AE260" s="39" t="n"/>
      <c r="AF260" s="39" t="n"/>
      <c r="AG260" s="39" t="n"/>
      <c r="AH260" s="39" t="n"/>
      <c r="AI260" s="39" t="n"/>
      <c r="AJ260" s="39" t="n"/>
      <c r="AK260" s="39" t="n"/>
      <c r="AL260" s="39" t="n"/>
      <c r="AN260" s="39" t="n"/>
      <c r="AO260" s="39" t="n"/>
      <c r="AP260" s="39" t="n"/>
      <c r="AQ260" s="39" t="n"/>
      <c r="AR260" s="39" t="n"/>
      <c r="AS260" s="39" t="n"/>
      <c r="AT260" s="39" t="n"/>
      <c r="AU260" s="39" t="n"/>
      <c r="AV260" s="39" t="n"/>
      <c r="AW260" s="39" t="n"/>
    </row>
    <row r="261"/>
    <row r="262">
      <c r="C262" s="6" t="n"/>
      <c r="G262" s="36" t="n"/>
      <c r="H262" s="36" t="n"/>
      <c r="I262" s="36" t="n"/>
      <c r="J262" s="36" t="n"/>
      <c r="K262" s="36" t="n"/>
      <c r="L262" s="36" t="n"/>
      <c r="M262" s="36" t="n"/>
      <c r="N262" s="36" t="n"/>
      <c r="O262" s="36" t="n"/>
      <c r="P262" s="36" t="n"/>
      <c r="Q262" s="36" t="n"/>
      <c r="R262" s="36" t="n"/>
      <c r="S262" s="36" t="n"/>
      <c r="T262" s="36" t="n"/>
      <c r="U262" s="36" t="n"/>
      <c r="V262" s="36" t="n"/>
      <c r="W262" s="36" t="n"/>
      <c r="X262" s="36" t="n"/>
      <c r="Y262" s="36" t="n"/>
      <c r="Z262" s="36" t="n"/>
      <c r="AA262" s="36" t="n"/>
      <c r="AB262" s="36" t="n"/>
      <c r="AC262" s="36" t="n"/>
      <c r="AD262" s="24" t="n"/>
      <c r="AE262" s="24" t="n"/>
      <c r="AF262" s="24" t="n"/>
      <c r="AG262" s="24" t="n"/>
      <c r="AH262" s="24" t="n"/>
      <c r="AI262" s="24" t="n"/>
      <c r="AJ262" s="24" t="n"/>
      <c r="AK262" s="24" t="n"/>
      <c r="AL262" s="24" t="n"/>
      <c r="AN262" s="36" t="n"/>
      <c r="AO262" s="36" t="n"/>
      <c r="AP262" s="36" t="n"/>
      <c r="AQ262" s="36" t="n"/>
      <c r="AR262" s="36" t="n"/>
      <c r="AS262" s="24" t="n"/>
      <c r="AT262" s="24" t="n"/>
      <c r="AU262" s="24" t="n"/>
      <c r="AV262" s="24" t="n"/>
      <c r="AW262" s="24" t="n"/>
    </row>
    <row r="263">
      <c r="D263" s="3" t="n"/>
      <c r="K263" s="30" t="n"/>
      <c r="L263" s="30" t="n"/>
      <c r="M263" s="30" t="n"/>
      <c r="N263" s="30" t="n"/>
      <c r="O263" s="30" t="n"/>
      <c r="P263" s="30" t="n"/>
      <c r="Q263" s="30" t="n"/>
      <c r="R263" s="30" t="n"/>
      <c r="S263" s="30" t="n"/>
      <c r="T263" s="30" t="n"/>
      <c r="U263" s="30" t="n"/>
      <c r="V263" s="30" t="n"/>
      <c r="W263" s="30" t="n"/>
      <c r="X263" s="30" t="n"/>
      <c r="Y263" s="30" t="n"/>
      <c r="Z263" s="30" t="n"/>
      <c r="AA263" s="30" t="n"/>
      <c r="AB263" s="30" t="n"/>
      <c r="AC263" s="30" t="n"/>
      <c r="AD263" s="31" t="n"/>
      <c r="AE263" s="31" t="n"/>
      <c r="AF263" s="31" t="n"/>
      <c r="AG263" s="31" t="n"/>
      <c r="AH263" s="31" t="n"/>
      <c r="AI263" s="31" t="n"/>
      <c r="AJ263" s="31" t="n"/>
      <c r="AK263" s="31" t="n"/>
      <c r="AL263" s="31" t="n"/>
      <c r="AO263" s="30" t="n"/>
      <c r="AP263" s="30" t="n"/>
      <c r="AQ263" s="30" t="n"/>
      <c r="AR263" s="30" t="n"/>
      <c r="AS263" s="30" t="n"/>
      <c r="AT263" s="30" t="n"/>
      <c r="AU263" s="30" t="n"/>
      <c r="AV263" s="31" t="n"/>
      <c r="AW263" s="31" t="n"/>
    </row>
    <row r="264">
      <c r="C264" s="6" t="n"/>
      <c r="G264" s="36" t="n"/>
      <c r="H264" s="36" t="n"/>
      <c r="I264" s="36" t="n"/>
      <c r="J264" s="36" t="n"/>
      <c r="K264" s="36" t="n"/>
      <c r="L264" s="36" t="n"/>
      <c r="M264" s="36" t="n"/>
      <c r="N264" s="36" t="n"/>
      <c r="O264" s="36" t="n"/>
      <c r="P264" s="36" t="n"/>
      <c r="Q264" s="36" t="n"/>
      <c r="R264" s="36" t="n"/>
      <c r="S264" s="36" t="n"/>
      <c r="T264" s="36" t="n"/>
      <c r="U264" s="36" t="n"/>
      <c r="V264" s="36" t="n"/>
      <c r="W264" s="36" t="n"/>
      <c r="X264" s="36" t="n"/>
      <c r="Y264" s="36" t="n"/>
      <c r="Z264" s="36" t="n"/>
      <c r="AA264" s="36" t="n"/>
      <c r="AB264" s="36" t="n"/>
      <c r="AC264" s="36" t="n"/>
      <c r="AD264" s="24" t="n"/>
      <c r="AE264" s="24" t="n"/>
      <c r="AF264" s="24" t="n"/>
      <c r="AG264" s="24" t="n"/>
      <c r="AH264" s="24" t="n"/>
      <c r="AI264" s="24" t="n"/>
      <c r="AJ264" s="24" t="n"/>
      <c r="AK264" s="24" t="n"/>
      <c r="AL264" s="24" t="n"/>
      <c r="AN264" s="36" t="n"/>
      <c r="AO264" s="36" t="n"/>
      <c r="AP264" s="36" t="n"/>
      <c r="AQ264" s="36" t="n"/>
      <c r="AR264" s="36" t="n"/>
      <c r="AS264" s="24" t="n"/>
      <c r="AT264" s="24" t="n"/>
      <c r="AU264" s="24" t="n"/>
      <c r="AV264" s="24" t="n"/>
      <c r="AW264" s="24" t="n"/>
    </row>
    <row r="265">
      <c r="D265" s="3" t="n"/>
      <c r="K265" s="30" t="n"/>
      <c r="L265" s="30" t="n"/>
      <c r="M265" s="30" t="n"/>
      <c r="N265" s="30" t="n"/>
      <c r="O265" s="30" t="n"/>
      <c r="P265" s="30" t="n"/>
      <c r="Q265" s="30" t="n"/>
      <c r="R265" s="30" t="n"/>
      <c r="S265" s="30" t="n"/>
      <c r="T265" s="30" t="n"/>
      <c r="U265" s="30" t="n"/>
      <c r="V265" s="30" t="n"/>
      <c r="W265" s="30" t="n"/>
      <c r="X265" s="30" t="n"/>
      <c r="Y265" s="30" t="n"/>
      <c r="Z265" s="30" t="n"/>
      <c r="AA265" s="30" t="n"/>
      <c r="AB265" s="30" t="n"/>
      <c r="AC265" s="30" t="n"/>
      <c r="AD265" s="31" t="n"/>
      <c r="AE265" s="31" t="n"/>
      <c r="AF265" s="31" t="n"/>
      <c r="AG265" s="31" t="n"/>
      <c r="AH265" s="31" t="n"/>
      <c r="AI265" s="31" t="n"/>
      <c r="AJ265" s="31" t="n"/>
      <c r="AK265" s="31" t="n"/>
      <c r="AL265" s="31" t="n"/>
      <c r="AO265" s="30" t="n"/>
      <c r="AP265" s="30" t="n"/>
      <c r="AQ265" s="30" t="n"/>
      <c r="AR265" s="30" t="n"/>
      <c r="AS265" s="30" t="n"/>
      <c r="AT265" s="30" t="n"/>
      <c r="AU265" s="30" t="n"/>
      <c r="AV265" s="31" t="n"/>
      <c r="AW265" s="31" t="n"/>
    </row>
    <row r="266">
      <c r="C266" s="6" t="n"/>
      <c r="G266" s="26" t="n"/>
      <c r="H266" s="26" t="n"/>
      <c r="I266" s="26" t="n"/>
      <c r="J266" s="26" t="n"/>
      <c r="K266" s="26" t="n"/>
      <c r="L266" s="26" t="n"/>
      <c r="M266" s="26" t="n"/>
      <c r="N266" s="26" t="n"/>
      <c r="O266" s="26" t="n"/>
      <c r="P266" s="26" t="n"/>
      <c r="Q266" s="26" t="n"/>
      <c r="R266" s="26" t="n"/>
      <c r="S266" s="26" t="n"/>
      <c r="T266" s="26" t="n"/>
      <c r="U266" s="26" t="n"/>
      <c r="V266" s="26" t="n"/>
      <c r="W266" s="26" t="n"/>
      <c r="X266" s="26" t="n"/>
      <c r="Y266" s="26" t="n"/>
      <c r="Z266" s="26" t="n"/>
      <c r="AA266" s="26" t="n"/>
      <c r="AB266" s="26" t="n"/>
      <c r="AC266" s="26" t="n"/>
      <c r="AD266" s="26" t="n"/>
      <c r="AE266" s="26" t="n"/>
      <c r="AF266" s="26" t="n"/>
      <c r="AG266" s="26" t="n"/>
      <c r="AH266" s="26" t="n"/>
      <c r="AI266" s="26" t="n"/>
      <c r="AJ266" s="26" t="n"/>
      <c r="AK266" s="26" t="n"/>
      <c r="AL266" s="26" t="n"/>
      <c r="AN266" s="26" t="n"/>
      <c r="AO266" s="26" t="n"/>
      <c r="AP266" s="26" t="n"/>
      <c r="AQ266" s="26" t="n"/>
      <c r="AR266" s="26" t="n"/>
      <c r="AS266" s="26" t="n"/>
      <c r="AT266" s="26" t="n"/>
      <c r="AU266" s="26" t="n"/>
      <c r="AV266" s="26" t="n"/>
      <c r="AW266" s="26" t="n"/>
    </row>
    <row r="267"/>
    <row r="268">
      <c r="C268" s="6" t="n"/>
      <c r="G268" s="36" t="n"/>
      <c r="H268" s="36" t="n"/>
      <c r="I268" s="36" t="n"/>
      <c r="J268" s="36" t="n"/>
      <c r="K268" s="36" t="n"/>
      <c r="L268" s="36" t="n"/>
      <c r="M268" s="36" t="n"/>
      <c r="N268" s="36" t="n"/>
      <c r="O268" s="36" t="n"/>
      <c r="P268" s="36" t="n"/>
      <c r="Q268" s="36" t="n"/>
      <c r="R268" s="36" t="n"/>
      <c r="S268" s="36" t="n"/>
      <c r="T268" s="36" t="n"/>
      <c r="U268" s="36" t="n"/>
      <c r="V268" s="36" t="n"/>
      <c r="W268" s="36" t="n"/>
      <c r="X268" s="36" t="n"/>
      <c r="Y268" s="36" t="n"/>
      <c r="Z268" s="36" t="n"/>
      <c r="AA268" s="36" t="n"/>
      <c r="AB268" s="36" t="n"/>
      <c r="AC268" s="36" t="n"/>
      <c r="AD268" s="24" t="n"/>
      <c r="AE268" s="24" t="n"/>
      <c r="AF268" s="24" t="n"/>
      <c r="AG268" s="24" t="n"/>
      <c r="AH268" s="24" t="n"/>
      <c r="AI268" s="24" t="n"/>
      <c r="AJ268" s="24" t="n"/>
      <c r="AK268" s="24" t="n"/>
      <c r="AL268" s="24" t="n"/>
      <c r="AN268" s="36" t="n"/>
      <c r="AO268" s="36" t="n"/>
      <c r="AP268" s="36" t="n"/>
      <c r="AQ268" s="36" t="n"/>
      <c r="AR268" s="36" t="n"/>
      <c r="AS268" s="24" t="n"/>
      <c r="AT268" s="24" t="n"/>
      <c r="AU268" s="24" t="n"/>
      <c r="AV268" s="24" t="n"/>
      <c r="AW268" s="24" t="n"/>
    </row>
    <row r="269">
      <c r="D269" s="3" t="n"/>
      <c r="K269" s="30" t="n"/>
      <c r="L269" s="30" t="n"/>
      <c r="M269" s="30" t="n"/>
      <c r="N269" s="30" t="n"/>
      <c r="O269" s="30" t="n"/>
      <c r="P269" s="30" t="n"/>
      <c r="Q269" s="30" t="n"/>
      <c r="R269" s="30" t="n"/>
      <c r="S269" s="30" t="n"/>
      <c r="T269" s="30" t="n"/>
      <c r="U269" s="30" t="n"/>
      <c r="V269" s="30" t="n"/>
      <c r="W269" s="30" t="n"/>
      <c r="X269" s="30" t="n"/>
      <c r="Y269" s="30" t="n"/>
      <c r="Z269" s="30" t="n"/>
      <c r="AA269" s="30" t="n"/>
      <c r="AB269" s="30" t="n"/>
      <c r="AC269" s="30" t="n"/>
      <c r="AD269" s="31" t="n"/>
      <c r="AE269" s="31" t="n"/>
      <c r="AF269" s="31" t="n"/>
      <c r="AG269" s="31" t="n"/>
      <c r="AH269" s="31" t="n"/>
      <c r="AI269" s="31" t="n"/>
      <c r="AJ269" s="31" t="n"/>
      <c r="AK269" s="31" t="n"/>
      <c r="AL269" s="31" t="n"/>
      <c r="AO269" s="30" t="n"/>
      <c r="AP269" s="30" t="n"/>
      <c r="AQ269" s="30" t="n"/>
      <c r="AR269" s="30" t="n"/>
      <c r="AS269" s="30" t="n"/>
      <c r="AT269" s="30" t="n"/>
      <c r="AU269" s="30" t="n"/>
      <c r="AV269" s="31" t="n"/>
      <c r="AW269" s="31" t="n"/>
    </row>
    <row r="270">
      <c r="C270" s="6" t="n"/>
      <c r="G270" s="36" t="n"/>
      <c r="H270" s="36" t="n"/>
      <c r="I270" s="36" t="n"/>
      <c r="J270" s="36" t="n"/>
      <c r="K270" s="36" t="n"/>
      <c r="L270" s="36" t="n"/>
      <c r="M270" s="36" t="n"/>
      <c r="N270" s="36" t="n"/>
      <c r="O270" s="36" t="n"/>
      <c r="P270" s="36" t="n"/>
      <c r="Q270" s="36" t="n"/>
      <c r="R270" s="36" t="n"/>
      <c r="S270" s="36" t="n"/>
      <c r="T270" s="36" t="n"/>
      <c r="U270" s="36" t="n"/>
      <c r="V270" s="36" t="n"/>
      <c r="W270" s="36" t="n"/>
      <c r="X270" s="36" t="n"/>
      <c r="Y270" s="36" t="n"/>
      <c r="Z270" s="36" t="n"/>
      <c r="AA270" s="36" t="n"/>
      <c r="AB270" s="36" t="n"/>
      <c r="AC270" s="36" t="n"/>
      <c r="AD270" s="24" t="n"/>
      <c r="AE270" s="24" t="n"/>
      <c r="AF270" s="24" t="n"/>
      <c r="AG270" s="24" t="n"/>
      <c r="AH270" s="24" t="n"/>
      <c r="AI270" s="24" t="n"/>
      <c r="AJ270" s="24" t="n"/>
      <c r="AK270" s="24" t="n"/>
      <c r="AL270" s="24" t="n"/>
      <c r="AN270" s="36" t="n"/>
      <c r="AO270" s="36" t="n"/>
      <c r="AP270" s="36" t="n"/>
      <c r="AQ270" s="36" t="n"/>
      <c r="AR270" s="36" t="n"/>
      <c r="AS270" s="24" t="n"/>
      <c r="AT270" s="24" t="n"/>
      <c r="AU270" s="24" t="n"/>
      <c r="AV270" s="24" t="n"/>
      <c r="AW270" s="24" t="n"/>
    </row>
    <row r="271">
      <c r="D271" s="3" t="n"/>
      <c r="K271" s="30" t="n"/>
      <c r="L271" s="30" t="n"/>
      <c r="M271" s="30" t="n"/>
      <c r="N271" s="30" t="n"/>
      <c r="O271" s="30" t="n"/>
      <c r="P271" s="30" t="n"/>
      <c r="Q271" s="30" t="n"/>
      <c r="R271" s="30" t="n"/>
      <c r="S271" s="30" t="n"/>
      <c r="T271" s="30" t="n"/>
      <c r="U271" s="30" t="n"/>
      <c r="V271" s="30" t="n"/>
      <c r="W271" s="30" t="n"/>
      <c r="X271" s="30" t="n"/>
      <c r="Y271" s="30" t="n"/>
      <c r="Z271" s="30" t="n"/>
      <c r="AA271" s="30" t="n"/>
      <c r="AB271" s="30" t="n"/>
      <c r="AC271" s="30" t="n"/>
      <c r="AD271" s="31" t="n"/>
      <c r="AE271" s="31" t="n"/>
      <c r="AF271" s="31" t="n"/>
      <c r="AG271" s="31" t="n"/>
      <c r="AH271" s="31" t="n"/>
      <c r="AI271" s="31" t="n"/>
      <c r="AJ271" s="31" t="n"/>
      <c r="AK271" s="31" t="n"/>
      <c r="AL271" s="31" t="n"/>
      <c r="AO271" s="30" t="n"/>
      <c r="AP271" s="30" t="n"/>
      <c r="AQ271" s="30" t="n"/>
      <c r="AR271" s="30" t="n"/>
      <c r="AS271" s="30" t="n"/>
      <c r="AT271" s="30" t="n"/>
      <c r="AU271" s="30" t="n"/>
      <c r="AV271" s="31" t="n"/>
      <c r="AW271" s="31" t="n"/>
    </row>
    <row r="272">
      <c r="C272" s="6" t="n"/>
      <c r="G272" s="36" t="n"/>
      <c r="H272" s="36" t="n"/>
      <c r="I272" s="36" t="n"/>
      <c r="J272" s="36" t="n"/>
      <c r="K272" s="36" t="n"/>
      <c r="L272" s="36" t="n"/>
      <c r="M272" s="36" t="n"/>
      <c r="N272" s="36" t="n"/>
      <c r="O272" s="36" t="n"/>
      <c r="P272" s="36" t="n"/>
      <c r="Q272" s="36" t="n"/>
      <c r="R272" s="36" t="n"/>
      <c r="S272" s="36" t="n"/>
      <c r="T272" s="36" t="n"/>
      <c r="U272" s="36" t="n"/>
      <c r="V272" s="36" t="n"/>
      <c r="W272" s="36" t="n"/>
      <c r="X272" s="36" t="n"/>
      <c r="Y272" s="36" t="n"/>
      <c r="Z272" s="36" t="n"/>
      <c r="AA272" s="36" t="n"/>
      <c r="AB272" s="36" t="n"/>
      <c r="AC272" s="36" t="n"/>
      <c r="AD272" s="24" t="n"/>
      <c r="AE272" s="24" t="n"/>
      <c r="AF272" s="24" t="n"/>
      <c r="AG272" s="24" t="n"/>
      <c r="AH272" s="24" t="n"/>
      <c r="AI272" s="24" t="n"/>
      <c r="AJ272" s="24" t="n"/>
      <c r="AK272" s="24" t="n"/>
      <c r="AL272" s="24" t="n"/>
      <c r="AN272" s="36" t="n"/>
      <c r="AO272" s="36" t="n"/>
      <c r="AP272" s="36" t="n"/>
      <c r="AQ272" s="36" t="n"/>
      <c r="AR272" s="36" t="n"/>
      <c r="AS272" s="24" t="n"/>
      <c r="AT272" s="24" t="n"/>
      <c r="AU272" s="24" t="n"/>
      <c r="AV272" s="24" t="n"/>
      <c r="AW272" s="24" t="n"/>
    </row>
    <row r="273">
      <c r="D273" s="3" t="n"/>
      <c r="K273" s="30" t="n"/>
      <c r="L273" s="30" t="n"/>
      <c r="M273" s="30" t="n"/>
      <c r="N273" s="30" t="n"/>
      <c r="O273" s="30" t="n"/>
      <c r="P273" s="30" t="n"/>
      <c r="Q273" s="30" t="n"/>
      <c r="R273" s="30" t="n"/>
      <c r="S273" s="30" t="n"/>
      <c r="T273" s="30" t="n"/>
      <c r="U273" s="30" t="n"/>
      <c r="V273" s="30" t="n"/>
      <c r="W273" s="30" t="n"/>
      <c r="X273" s="30" t="n"/>
      <c r="Y273" s="30" t="n"/>
      <c r="Z273" s="30" t="n"/>
      <c r="AA273" s="30" t="n"/>
      <c r="AB273" s="30" t="n"/>
      <c r="AC273" s="30" t="n"/>
      <c r="AD273" s="31" t="n"/>
      <c r="AE273" s="31" t="n"/>
      <c r="AF273" s="31" t="n"/>
      <c r="AG273" s="31" t="n"/>
      <c r="AH273" s="31" t="n"/>
      <c r="AI273" s="31" t="n"/>
      <c r="AJ273" s="31" t="n"/>
      <c r="AK273" s="31" t="n"/>
      <c r="AL273" s="31" t="n"/>
      <c r="AO273" s="30" t="n"/>
      <c r="AP273" s="30" t="n"/>
      <c r="AQ273" s="30" t="n"/>
      <c r="AR273" s="30" t="n"/>
      <c r="AS273" s="30" t="n"/>
      <c r="AT273" s="30" t="n"/>
      <c r="AU273" s="30" t="n"/>
      <c r="AV273" s="31" t="n"/>
      <c r="AW273" s="31" t="n"/>
    </row>
    <row r="274">
      <c r="C274" s="6" t="n"/>
      <c r="G274" s="26" t="n"/>
      <c r="H274" s="26" t="n"/>
      <c r="I274" s="26" t="n"/>
      <c r="J274" s="26" t="n"/>
      <c r="K274" s="26" t="n"/>
      <c r="L274" s="26" t="n"/>
      <c r="M274" s="26" t="n"/>
      <c r="N274" s="26" t="n"/>
      <c r="O274" s="26" t="n"/>
      <c r="P274" s="26" t="n"/>
      <c r="Q274" s="26" t="n"/>
      <c r="R274" s="26" t="n"/>
      <c r="S274" s="26" t="n"/>
      <c r="T274" s="26" t="n"/>
      <c r="U274" s="26" t="n"/>
      <c r="V274" s="26" t="n"/>
      <c r="W274" s="26" t="n"/>
      <c r="X274" s="26" t="n"/>
      <c r="Y274" s="26" t="n"/>
      <c r="Z274" s="26" t="n"/>
      <c r="AA274" s="26" t="n"/>
      <c r="AB274" s="26" t="n"/>
      <c r="AC274" s="26" t="n"/>
      <c r="AD274" s="26" t="n"/>
      <c r="AE274" s="26" t="n"/>
      <c r="AF274" s="26" t="n"/>
      <c r="AG274" s="26" t="n"/>
      <c r="AH274" s="26" t="n"/>
      <c r="AI274" s="26" t="n"/>
      <c r="AJ274" s="26" t="n"/>
      <c r="AK274" s="26" t="n"/>
      <c r="AL274" s="26" t="n"/>
      <c r="AN274" s="26" t="n"/>
      <c r="AO274" s="26" t="n"/>
      <c r="AP274" s="26" t="n"/>
      <c r="AQ274" s="26" t="n"/>
      <c r="AR274" s="26" t="n"/>
      <c r="AS274" s="26" t="n"/>
      <c r="AT274" s="26" t="n"/>
      <c r="AU274" s="26" t="n"/>
      <c r="AV274" s="26" t="n"/>
      <c r="AW274" s="26" t="n"/>
    </row>
    <row r="275">
      <c r="D275" s="3" t="n"/>
      <c r="K275" s="30" t="n"/>
      <c r="L275" s="30" t="n"/>
      <c r="M275" s="30" t="n"/>
      <c r="N275" s="30" t="n"/>
      <c r="O275" s="30" t="n"/>
      <c r="P275" s="30" t="n"/>
      <c r="Q275" s="30" t="n"/>
      <c r="R275" s="30" t="n"/>
      <c r="S275" s="30" t="n"/>
      <c r="T275" s="30" t="n"/>
      <c r="U275" s="30" t="n"/>
      <c r="V275" s="30" t="n"/>
      <c r="W275" s="30" t="n"/>
      <c r="X275" s="30" t="n"/>
      <c r="Y275" s="30" t="n"/>
      <c r="Z275" s="30" t="n"/>
      <c r="AA275" s="30" t="n"/>
      <c r="AB275" s="30" t="n"/>
      <c r="AC275" s="30" t="n"/>
      <c r="AD275" s="30" t="n"/>
      <c r="AE275" s="30" t="n"/>
      <c r="AF275" s="30" t="n"/>
      <c r="AG275" s="30" t="n"/>
      <c r="AH275" s="30" t="n"/>
      <c r="AI275" s="30" t="n"/>
      <c r="AJ275" s="30" t="n"/>
      <c r="AK275" s="30" t="n"/>
      <c r="AL275" s="30" t="n"/>
      <c r="AO275" s="30" t="n"/>
      <c r="AP275" s="30" t="n"/>
      <c r="AQ275" s="30" t="n"/>
      <c r="AR275" s="30" t="n"/>
      <c r="AS275" s="30" t="n"/>
      <c r="AT275" s="30" t="n"/>
      <c r="AU275" s="30" t="n"/>
      <c r="AV275" s="30" t="n"/>
      <c r="AW275" s="30" t="n"/>
    </row>
    <row r="276"/>
    <row r="277">
      <c r="C277" s="6" t="n"/>
      <c r="G277" s="26" t="n"/>
      <c r="H277" s="26" t="n"/>
      <c r="I277" s="26" t="n"/>
      <c r="J277" s="26" t="n"/>
      <c r="K277" s="26" t="n"/>
      <c r="L277" s="26" t="n"/>
      <c r="M277" s="26" t="n"/>
      <c r="N277" s="26" t="n"/>
      <c r="O277" s="26" t="n"/>
      <c r="P277" s="26" t="n"/>
      <c r="Q277" s="26" t="n"/>
      <c r="R277" s="26" t="n"/>
      <c r="S277" s="26" t="n"/>
      <c r="T277" s="26" t="n"/>
      <c r="U277" s="26" t="n"/>
      <c r="V277" s="26" t="n"/>
      <c r="W277" s="26" t="n"/>
      <c r="X277" s="26" t="n"/>
      <c r="Y277" s="26" t="n"/>
      <c r="Z277" s="26" t="n"/>
      <c r="AA277" s="26" t="n"/>
      <c r="AB277" s="26" t="n"/>
      <c r="AC277" s="26" t="n"/>
      <c r="AD277" s="26" t="n"/>
      <c r="AE277" s="26" t="n"/>
      <c r="AF277" s="26" t="n"/>
      <c r="AG277" s="26" t="n"/>
      <c r="AH277" s="26" t="n"/>
      <c r="AI277" s="26" t="n"/>
      <c r="AJ277" s="26" t="n"/>
      <c r="AK277" s="26" t="n"/>
      <c r="AL277" s="26" t="n"/>
      <c r="AN277" s="26" t="n"/>
      <c r="AO277" s="26" t="n"/>
      <c r="AP277" s="26" t="n"/>
      <c r="AQ277" s="26" t="n"/>
      <c r="AR277" s="26" t="n"/>
      <c r="AS277" s="26" t="n"/>
      <c r="AT277" s="26" t="n"/>
      <c r="AU277" s="26" t="n"/>
      <c r="AV277" s="26" t="n"/>
      <c r="AW277" s="26" t="n"/>
    </row>
    <row r="278">
      <c r="D278" s="3" t="n"/>
      <c r="G278" s="38" t="n"/>
      <c r="H278" s="38" t="n"/>
      <c r="I278" s="38" t="n"/>
      <c r="J278" s="38" t="n"/>
      <c r="K278" s="38" t="n"/>
      <c r="L278" s="38" t="n"/>
      <c r="M278" s="38" t="n"/>
      <c r="N278" s="38" t="n"/>
      <c r="O278" s="38" t="n"/>
      <c r="P278" s="38" t="n"/>
      <c r="Q278" s="38" t="n"/>
      <c r="R278" s="38" t="n"/>
      <c r="S278" s="38" t="n"/>
      <c r="T278" s="38" t="n"/>
      <c r="U278" s="38" t="n"/>
      <c r="V278" s="38" t="n"/>
      <c r="W278" s="38" t="n"/>
      <c r="X278" s="38" t="n"/>
      <c r="Y278" s="38" t="n"/>
      <c r="Z278" s="38" t="n"/>
      <c r="AA278" s="38" t="n"/>
      <c r="AB278" s="38" t="n"/>
      <c r="AC278" s="38" t="n"/>
      <c r="AD278" s="38" t="n"/>
      <c r="AE278" s="38" t="n"/>
      <c r="AF278" s="38" t="n"/>
      <c r="AG278" s="38" t="n"/>
      <c r="AH278" s="38" t="n"/>
      <c r="AI278" s="38" t="n"/>
      <c r="AJ278" s="38" t="n"/>
      <c r="AK278" s="38" t="n"/>
      <c r="AL278" s="38" t="n"/>
      <c r="AN278" s="38" t="n"/>
      <c r="AO278" s="38" t="n"/>
      <c r="AP278" s="38" t="n"/>
      <c r="AQ278" s="38" t="n"/>
      <c r="AR278" s="38" t="n"/>
      <c r="AS278" s="38" t="n"/>
      <c r="AT278" s="38" t="n"/>
      <c r="AU278" s="38" t="n"/>
      <c r="AV278" s="38" t="n"/>
      <c r="AW278" s="38" t="n"/>
    </row>
    <row r="279"/>
    <row r="280">
      <c r="D280" s="3" t="n"/>
      <c r="G280" s="30" t="n"/>
      <c r="H280" s="30" t="n"/>
      <c r="I280" s="30" t="n"/>
      <c r="J280" s="30" t="n"/>
      <c r="K280" s="30" t="n"/>
      <c r="L280" s="30" t="n"/>
      <c r="M280" s="30" t="n"/>
      <c r="N280" s="30" t="n"/>
      <c r="O280" s="30" t="n"/>
      <c r="P280" s="30" t="n"/>
      <c r="Q280" s="30" t="n"/>
      <c r="R280" s="30" t="n"/>
      <c r="S280" s="30" t="n"/>
      <c r="T280" s="30" t="n"/>
      <c r="U280" s="30" t="n"/>
      <c r="V280" s="30" t="n"/>
      <c r="W280" s="30" t="n"/>
      <c r="X280" s="30" t="n"/>
      <c r="Y280" s="30" t="n"/>
      <c r="Z280" s="30" t="n"/>
      <c r="AA280" s="30" t="n"/>
      <c r="AB280" s="30" t="n"/>
      <c r="AC280" s="30" t="n"/>
      <c r="AD280" s="31" t="n"/>
      <c r="AE280" s="31" t="n"/>
      <c r="AF280" s="31" t="n"/>
      <c r="AG280" s="31" t="n"/>
      <c r="AH280" s="31" t="n"/>
      <c r="AI280" s="31" t="n"/>
      <c r="AJ280" s="31" t="n"/>
      <c r="AK280" s="31" t="n"/>
      <c r="AL280" s="31" t="n"/>
      <c r="AN280" s="30" t="n"/>
      <c r="AO280" s="30" t="n"/>
      <c r="AP280" s="30" t="n"/>
      <c r="AQ280" s="30" t="n"/>
      <c r="AR280" s="30" t="n"/>
      <c r="AS280" s="30" t="n"/>
      <c r="AT280" s="30" t="n"/>
      <c r="AU280" s="30" t="n"/>
      <c r="AV280" s="31" t="n"/>
      <c r="AW280" s="31" t="n"/>
    </row>
    <row r="281"/>
    <row r="282"/>
    <row r="283">
      <c r="B283" s="39" t="n"/>
      <c r="C283" s="39" t="n"/>
      <c r="D283" s="39" t="n"/>
      <c r="E283" s="39" t="n"/>
      <c r="F283" s="39" t="n"/>
      <c r="G283" s="39" t="n"/>
      <c r="H283" s="39" t="n"/>
      <c r="I283" s="39" t="n"/>
      <c r="J283" s="39" t="n"/>
      <c r="K283" s="39" t="n"/>
      <c r="L283" s="39" t="n"/>
      <c r="M283" s="39" t="n"/>
      <c r="N283" s="39" t="n"/>
      <c r="O283" s="39" t="n"/>
      <c r="P283" s="39" t="n"/>
      <c r="Q283" s="39" t="n"/>
      <c r="R283" s="39" t="n"/>
      <c r="S283" s="39" t="n"/>
      <c r="T283" s="39" t="n"/>
      <c r="U283" s="39" t="n"/>
      <c r="V283" s="39" t="n"/>
      <c r="W283" s="39" t="n"/>
      <c r="X283" s="39" t="n"/>
      <c r="Y283" s="39" t="n"/>
      <c r="Z283" s="39" t="n"/>
      <c r="AA283" s="39" t="n"/>
      <c r="AB283" s="39" t="n"/>
      <c r="AC283" s="39" t="n"/>
      <c r="AD283" s="39" t="n"/>
      <c r="AE283" s="39" t="n"/>
      <c r="AF283" s="39" t="n"/>
      <c r="AG283" s="39" t="n"/>
      <c r="AH283" s="39" t="n"/>
      <c r="AI283" s="39" t="n"/>
      <c r="AJ283" s="39" t="n"/>
      <c r="AK283" s="39" t="n"/>
      <c r="AL283" s="39" t="n"/>
      <c r="AN283" s="39" t="n"/>
      <c r="AO283" s="39" t="n"/>
      <c r="AP283" s="39" t="n"/>
      <c r="AQ283" s="39" t="n"/>
      <c r="AR283" s="39" t="n"/>
      <c r="AS283" s="39" t="n"/>
      <c r="AT283" s="39" t="n"/>
      <c r="AU283" s="39" t="n"/>
      <c r="AV283" s="39" t="n"/>
      <c r="AW283" s="39" t="n"/>
    </row>
    <row r="284"/>
    <row r="285">
      <c r="C285" s="8" t="n"/>
      <c r="G285" s="30" t="n"/>
      <c r="H285" s="30" t="n"/>
      <c r="I285" s="30" t="n"/>
      <c r="J285" s="30" t="n"/>
      <c r="K285" s="30" t="n"/>
      <c r="L285" s="30" t="n"/>
      <c r="M285" s="30" t="n"/>
      <c r="N285" s="30" t="n"/>
      <c r="O285" s="30" t="n"/>
      <c r="P285" s="30" t="n"/>
      <c r="Q285" s="30" t="n"/>
      <c r="R285" s="30" t="n"/>
      <c r="S285" s="30" t="n"/>
      <c r="T285" s="30" t="n"/>
      <c r="U285" s="30" t="n"/>
      <c r="V285" s="30" t="n"/>
      <c r="W285" s="30" t="n"/>
      <c r="X285" s="30" t="n"/>
      <c r="Y285" s="30" t="n"/>
      <c r="Z285" s="30" t="n"/>
      <c r="AA285" s="30" t="n"/>
      <c r="AB285" s="30" t="n"/>
      <c r="AC285" s="30" t="n"/>
      <c r="AD285" s="31" t="n"/>
      <c r="AE285" s="31" t="n"/>
      <c r="AF285" s="31" t="n"/>
      <c r="AG285" s="31" t="n"/>
      <c r="AH285" s="31" t="n"/>
      <c r="AI285" s="31" t="n"/>
      <c r="AJ285" s="31" t="n"/>
      <c r="AK285" s="31" t="n"/>
      <c r="AL285" s="31" t="n"/>
      <c r="AN285" s="30" t="n"/>
      <c r="AO285" s="30" t="n"/>
      <c r="AP285" s="30" t="n"/>
      <c r="AQ285" s="30" t="n"/>
      <c r="AR285" s="30" t="n"/>
      <c r="AS285" s="30" t="n"/>
      <c r="AT285" s="30" t="n"/>
      <c r="AU285" s="30" t="n"/>
      <c r="AV285" s="31" t="n"/>
      <c r="AW285" s="31" t="n"/>
    </row>
    <row r="286">
      <c r="C286" s="8" t="n"/>
      <c r="G286" s="30" t="n"/>
      <c r="H286" s="30" t="n"/>
      <c r="I286" s="30" t="n"/>
      <c r="J286" s="30" t="n"/>
      <c r="K286" s="30" t="n"/>
      <c r="L286" s="30" t="n"/>
      <c r="M286" s="30" t="n"/>
      <c r="N286" s="30" t="n"/>
      <c r="O286" s="30" t="n"/>
      <c r="P286" s="30" t="n"/>
      <c r="Q286" s="30" t="n"/>
      <c r="R286" s="30" t="n"/>
      <c r="S286" s="30" t="n"/>
      <c r="T286" s="30" t="n"/>
      <c r="U286" s="30" t="n"/>
      <c r="V286" s="30" t="n"/>
      <c r="W286" s="30" t="n"/>
      <c r="X286" s="30" t="n"/>
      <c r="Y286" s="30" t="n"/>
      <c r="Z286" s="30" t="n"/>
      <c r="AA286" s="30" t="n"/>
      <c r="AB286" s="30" t="n"/>
      <c r="AC286" s="30" t="n"/>
      <c r="AD286" s="31" t="n"/>
      <c r="AE286" s="31" t="n"/>
      <c r="AF286" s="31" t="n"/>
      <c r="AG286" s="31" t="n"/>
      <c r="AH286" s="31" t="n"/>
      <c r="AI286" s="31" t="n"/>
      <c r="AJ286" s="31" t="n"/>
      <c r="AK286" s="31" t="n"/>
      <c r="AL286" s="31" t="n"/>
      <c r="AN286" s="30" t="n"/>
      <c r="AO286" s="30" t="n"/>
      <c r="AP286" s="30" t="n"/>
      <c r="AQ286" s="30" t="n"/>
      <c r="AR286" s="30" t="n"/>
      <c r="AS286" s="30" t="n"/>
      <c r="AT286" s="30" t="n"/>
      <c r="AU286" s="30" t="n"/>
      <c r="AV286" s="31" t="n"/>
      <c r="AW286" s="31" t="n"/>
    </row>
    <row r="287">
      <c r="C287" s="8" t="n"/>
      <c r="G287" s="30" t="n"/>
      <c r="H287" s="30" t="n"/>
      <c r="I287" s="30" t="n"/>
      <c r="J287" s="30" t="n"/>
      <c r="K287" s="30" t="n"/>
      <c r="L287" s="30" t="n"/>
      <c r="M287" s="30" t="n"/>
      <c r="N287" s="30" t="n"/>
      <c r="O287" s="30" t="n"/>
      <c r="P287" s="30" t="n"/>
      <c r="Q287" s="30" t="n"/>
      <c r="R287" s="30" t="n"/>
      <c r="S287" s="30" t="n"/>
      <c r="T287" s="30" t="n"/>
      <c r="U287" s="30" t="n"/>
      <c r="V287" s="30" t="n"/>
      <c r="W287" s="30" t="n"/>
      <c r="X287" s="30" t="n"/>
      <c r="Y287" s="30" t="n"/>
      <c r="Z287" s="30" t="n"/>
      <c r="AA287" s="30" t="n"/>
      <c r="AB287" s="30" t="n"/>
      <c r="AC287" s="30" t="n"/>
      <c r="AD287" s="31" t="n"/>
      <c r="AE287" s="31" t="n"/>
      <c r="AF287" s="31" t="n"/>
      <c r="AG287" s="31" t="n"/>
      <c r="AH287" s="31" t="n"/>
      <c r="AI287" s="31" t="n"/>
      <c r="AJ287" s="31" t="n"/>
      <c r="AK287" s="31" t="n"/>
      <c r="AL287" s="31" t="n"/>
      <c r="AN287" s="30" t="n"/>
      <c r="AO287" s="30" t="n"/>
      <c r="AP287" s="30" t="n"/>
      <c r="AQ287" s="30" t="n"/>
      <c r="AR287" s="30" t="n"/>
      <c r="AS287" s="30" t="n"/>
      <c r="AT287" s="30" t="n"/>
      <c r="AU287" s="30" t="n"/>
      <c r="AV287" s="31" t="n"/>
      <c r="AW287" s="31" t="n"/>
    </row>
    <row r="288">
      <c r="C288" s="8" t="n"/>
      <c r="G288" s="30" t="n"/>
      <c r="H288" s="30" t="n"/>
      <c r="I288" s="30" t="n"/>
      <c r="J288" s="30" t="n"/>
      <c r="K288" s="30" t="n"/>
      <c r="L288" s="30" t="n"/>
      <c r="M288" s="30" t="n"/>
      <c r="N288" s="30" t="n"/>
      <c r="O288" s="30" t="n"/>
      <c r="P288" s="30" t="n"/>
      <c r="Q288" s="30" t="n"/>
      <c r="R288" s="30" t="n"/>
      <c r="S288" s="30" t="n"/>
      <c r="T288" s="30" t="n"/>
      <c r="U288" s="30" t="n"/>
      <c r="V288" s="30" t="n"/>
      <c r="W288" s="30" t="n"/>
      <c r="X288" s="30" t="n"/>
      <c r="Y288" s="30" t="n"/>
      <c r="Z288" s="30" t="n"/>
      <c r="AA288" s="30" t="n"/>
      <c r="AB288" s="30" t="n"/>
      <c r="AC288" s="30" t="n"/>
      <c r="AD288" s="31" t="n"/>
      <c r="AE288" s="31" t="n"/>
      <c r="AF288" s="31" t="n"/>
      <c r="AG288" s="31" t="n"/>
      <c r="AH288" s="31" t="n"/>
      <c r="AI288" s="31" t="n"/>
      <c r="AJ288" s="31" t="n"/>
      <c r="AK288" s="31" t="n"/>
      <c r="AL288" s="31" t="n"/>
      <c r="AN288" s="30" t="n"/>
      <c r="AO288" s="30" t="n"/>
      <c r="AP288" s="30" t="n"/>
      <c r="AQ288" s="30" t="n"/>
      <c r="AR288" s="30" t="n"/>
      <c r="AS288" s="30" t="n"/>
      <c r="AT288" s="30" t="n"/>
      <c r="AU288" s="30" t="n"/>
      <c r="AV288" s="31" t="n"/>
      <c r="AW288" s="31" t="n"/>
    </row>
    <row r="289">
      <c r="C289" s="8" t="n"/>
      <c r="G289" s="30" t="n"/>
      <c r="H289" s="30" t="n"/>
      <c r="I289" s="30" t="n"/>
      <c r="J289" s="30" t="n"/>
      <c r="K289" s="30" t="n"/>
      <c r="L289" s="30" t="n"/>
      <c r="M289" s="30" t="n"/>
      <c r="N289" s="30" t="n"/>
      <c r="O289" s="30" t="n"/>
      <c r="P289" s="30" t="n"/>
      <c r="Q289" s="30" t="n"/>
      <c r="R289" s="30" t="n"/>
      <c r="S289" s="30" t="n"/>
      <c r="T289" s="30" t="n"/>
      <c r="U289" s="30" t="n"/>
      <c r="V289" s="30" t="n"/>
      <c r="W289" s="30" t="n"/>
      <c r="X289" s="30" t="n"/>
      <c r="Y289" s="30" t="n"/>
      <c r="Z289" s="30" t="n"/>
      <c r="AA289" s="30" t="n"/>
      <c r="AB289" s="30" t="n"/>
      <c r="AC289" s="30" t="n"/>
      <c r="AD289" s="31" t="n"/>
      <c r="AE289" s="31" t="n"/>
      <c r="AF289" s="31" t="n"/>
      <c r="AG289" s="31" t="n"/>
      <c r="AH289" s="31" t="n"/>
      <c r="AI289" s="31" t="n"/>
      <c r="AJ289" s="31" t="n"/>
      <c r="AK289" s="31" t="n"/>
      <c r="AL289" s="31" t="n"/>
      <c r="AN289" s="30" t="n"/>
      <c r="AO289" s="30" t="n"/>
      <c r="AP289" s="30" t="n"/>
      <c r="AQ289" s="30" t="n"/>
      <c r="AR289" s="30" t="n"/>
      <c r="AS289" s="30" t="n"/>
      <c r="AT289" s="30" t="n"/>
      <c r="AU289" s="30" t="n"/>
      <c r="AV289" s="31" t="n"/>
      <c r="AW289" s="31" t="n"/>
    </row>
    <row r="290">
      <c r="C290" s="8" t="n"/>
      <c r="G290" s="30" t="n"/>
      <c r="H290" s="30" t="n"/>
      <c r="I290" s="30" t="n"/>
      <c r="J290" s="30" t="n"/>
      <c r="K290" s="30" t="n"/>
      <c r="L290" s="30" t="n"/>
      <c r="M290" s="30" t="n"/>
      <c r="N290" s="30" t="n"/>
      <c r="O290" s="30" t="n"/>
      <c r="P290" s="30" t="n"/>
      <c r="Q290" s="30" t="n"/>
      <c r="R290" s="30" t="n"/>
      <c r="S290" s="30" t="n"/>
      <c r="T290" s="30" t="n"/>
      <c r="U290" s="30" t="n"/>
      <c r="V290" s="30" t="n"/>
      <c r="W290" s="30" t="n"/>
      <c r="X290" s="30" t="n"/>
      <c r="Y290" s="30" t="n"/>
      <c r="Z290" s="30" t="n"/>
      <c r="AA290" s="30" t="n"/>
      <c r="AB290" s="30" t="n"/>
      <c r="AC290" s="30" t="n"/>
      <c r="AD290" s="31" t="n"/>
      <c r="AE290" s="31" t="n"/>
      <c r="AF290" s="31" t="n"/>
      <c r="AG290" s="31" t="n"/>
      <c r="AH290" s="31" t="n"/>
      <c r="AI290" s="31" t="n"/>
      <c r="AJ290" s="31" t="n"/>
      <c r="AK290" s="31" t="n"/>
      <c r="AL290" s="31" t="n"/>
      <c r="AN290" s="30" t="n"/>
      <c r="AO290" s="30" t="n"/>
      <c r="AP290" s="30" t="n"/>
      <c r="AQ290" s="30" t="n"/>
      <c r="AR290" s="30" t="n"/>
      <c r="AS290" s="30" t="n"/>
      <c r="AT290" s="30" t="n"/>
      <c r="AU290" s="30" t="n"/>
      <c r="AV290" s="31" t="n"/>
      <c r="AW290" s="31" t="n"/>
    </row>
    <row r="291">
      <c r="C291" s="8" t="n"/>
      <c r="K291" s="30" t="n"/>
      <c r="L291" s="30" t="n"/>
      <c r="M291" s="30" t="n"/>
      <c r="N291" s="30" t="n"/>
      <c r="O291" s="30" t="n"/>
      <c r="P291" s="30" t="n"/>
      <c r="Q291" s="30" t="n"/>
      <c r="R291" s="30" t="n"/>
      <c r="S291" s="30" t="n"/>
      <c r="T291" s="30" t="n"/>
      <c r="U291" s="30" t="n"/>
      <c r="V291" s="30" t="n"/>
      <c r="W291" s="30" t="n"/>
      <c r="X291" s="30" t="n"/>
      <c r="Y291" s="30" t="n"/>
      <c r="Z291" s="30" t="n"/>
      <c r="AA291" s="30" t="n"/>
      <c r="AB291" s="30" t="n"/>
      <c r="AC291" s="30" t="n"/>
      <c r="AD291" s="31" t="n"/>
      <c r="AE291" s="31" t="n"/>
      <c r="AF291" s="31" t="n"/>
      <c r="AG291" s="31" t="n"/>
      <c r="AH291" s="31" t="n"/>
      <c r="AI291" s="31" t="n"/>
      <c r="AJ291" s="31" t="n"/>
      <c r="AK291" s="31" t="n"/>
      <c r="AL291" s="31" t="n"/>
      <c r="AO291" s="30" t="n"/>
      <c r="AP291" s="30" t="n"/>
      <c r="AQ291" s="30" t="n"/>
      <c r="AR291" s="30" t="n"/>
      <c r="AS291" s="30" t="n"/>
      <c r="AT291" s="30" t="n"/>
      <c r="AU291" s="30" t="n"/>
      <c r="AV291" s="31" t="n"/>
      <c r="AW291" s="31" t="n"/>
    </row>
    <row r="292">
      <c r="C292" s="8" t="n"/>
      <c r="K292" s="30" t="n"/>
      <c r="L292" s="30" t="n"/>
      <c r="M292" s="30" t="n"/>
      <c r="N292" s="30" t="n"/>
      <c r="O292" s="30" t="n"/>
      <c r="P292" s="30" t="n"/>
      <c r="Q292" s="30" t="n"/>
      <c r="R292" s="30" t="n"/>
      <c r="S292" s="30" t="n"/>
      <c r="T292" s="30" t="n"/>
      <c r="U292" s="30" t="n"/>
      <c r="V292" s="30" t="n"/>
      <c r="W292" s="30" t="n"/>
      <c r="X292" s="30" t="n"/>
      <c r="Y292" s="30" t="n"/>
      <c r="Z292" s="30" t="n"/>
      <c r="AA292" s="30" t="n"/>
      <c r="AB292" s="30" t="n"/>
      <c r="AC292" s="30" t="n"/>
      <c r="AD292" s="31" t="n"/>
      <c r="AE292" s="31" t="n"/>
      <c r="AF292" s="31" t="n"/>
      <c r="AG292" s="31" t="n"/>
      <c r="AH292" s="31" t="n"/>
      <c r="AI292" s="31" t="n"/>
      <c r="AJ292" s="31" t="n"/>
      <c r="AK292" s="31" t="n"/>
      <c r="AL292" s="31" t="n"/>
      <c r="AO292" s="30" t="n"/>
      <c r="AP292" s="30" t="n"/>
      <c r="AQ292" s="30" t="n"/>
      <c r="AR292" s="30" t="n"/>
      <c r="AS292" s="30" t="n"/>
      <c r="AT292" s="30" t="n"/>
      <c r="AU292" s="30" t="n"/>
      <c r="AV292" s="31" t="n"/>
      <c r="AW292" s="31" t="n"/>
    </row>
    <row r="293">
      <c r="C293" s="8" t="n"/>
      <c r="G293" s="30" t="n"/>
      <c r="H293" s="30" t="n"/>
      <c r="I293" s="30" t="n"/>
      <c r="J293" s="30" t="n"/>
      <c r="K293" s="30" t="n"/>
      <c r="L293" s="30" t="n"/>
      <c r="M293" s="30" t="n"/>
      <c r="N293" s="30" t="n"/>
      <c r="O293" s="30" t="n"/>
      <c r="P293" s="30" t="n"/>
      <c r="Q293" s="30" t="n"/>
      <c r="R293" s="30" t="n"/>
      <c r="S293" s="30" t="n"/>
      <c r="T293" s="30" t="n"/>
      <c r="U293" s="30" t="n"/>
      <c r="V293" s="30" t="n"/>
      <c r="W293" s="30" t="n"/>
      <c r="X293" s="30" t="n"/>
      <c r="Y293" s="30" t="n"/>
      <c r="Z293" s="30" t="n"/>
      <c r="AA293" s="30" t="n"/>
      <c r="AB293" s="30" t="n"/>
      <c r="AC293" s="30" t="n"/>
      <c r="AD293" s="31" t="n"/>
      <c r="AE293" s="31" t="n"/>
      <c r="AF293" s="31" t="n"/>
      <c r="AG293" s="31" t="n"/>
      <c r="AH293" s="31" t="n"/>
      <c r="AI293" s="31" t="n"/>
      <c r="AJ293" s="31" t="n"/>
      <c r="AK293" s="31" t="n"/>
      <c r="AL293" s="31" t="n"/>
      <c r="AN293" s="30" t="n"/>
      <c r="AO293" s="30" t="n"/>
      <c r="AP293" s="30" t="n"/>
      <c r="AQ293" s="30" t="n"/>
      <c r="AR293" s="30" t="n"/>
      <c r="AS293" s="30" t="n"/>
      <c r="AT293" s="30" t="n"/>
      <c r="AU293" s="30" t="n"/>
      <c r="AV293" s="31" t="n"/>
      <c r="AW293" s="31" t="n"/>
    </row>
    <row r="294">
      <c r="C294" s="8" t="n"/>
      <c r="G294" s="30" t="n"/>
      <c r="H294" s="30" t="n"/>
      <c r="I294" s="30" t="n"/>
      <c r="J294" s="30" t="n"/>
      <c r="K294" s="30" t="n"/>
      <c r="L294" s="30" t="n"/>
      <c r="M294" s="30" t="n"/>
      <c r="N294" s="30" t="n"/>
      <c r="O294" s="30" t="n"/>
      <c r="P294" s="30" t="n"/>
      <c r="Q294" s="30" t="n"/>
      <c r="R294" s="30" t="n"/>
      <c r="S294" s="30" t="n"/>
      <c r="T294" s="30" t="n"/>
      <c r="U294" s="30" t="n"/>
      <c r="V294" s="30" t="n"/>
      <c r="W294" s="30" t="n"/>
      <c r="X294" s="30" t="n"/>
      <c r="Y294" s="30" t="n"/>
      <c r="Z294" s="30" t="n"/>
      <c r="AA294" s="30" t="n"/>
      <c r="AB294" s="30" t="n"/>
      <c r="AC294" s="30" t="n"/>
      <c r="AD294" s="31" t="n"/>
      <c r="AE294" s="31" t="n"/>
      <c r="AF294" s="31" t="n"/>
      <c r="AG294" s="31" t="n"/>
      <c r="AH294" s="31" t="n"/>
      <c r="AI294" s="31" t="n"/>
      <c r="AJ294" s="31" t="n"/>
      <c r="AK294" s="31" t="n"/>
      <c r="AL294" s="31" t="n"/>
      <c r="AN294" s="30" t="n"/>
      <c r="AO294" s="30" t="n"/>
      <c r="AP294" s="30" t="n"/>
      <c r="AQ294" s="30" t="n"/>
      <c r="AR294" s="30" t="n"/>
      <c r="AS294" s="30" t="n"/>
      <c r="AT294" s="30" t="n"/>
      <c r="AU294" s="30" t="n"/>
      <c r="AV294" s="31" t="n"/>
      <c r="AW294" s="31" t="n"/>
    </row>
    <row r="295">
      <c r="C295" s="8" t="n"/>
      <c r="G295" s="30" t="n"/>
      <c r="H295" s="30" t="n"/>
      <c r="I295" s="30" t="n"/>
      <c r="J295" s="30" t="n"/>
      <c r="K295" s="30" t="n"/>
      <c r="L295" s="30" t="n"/>
      <c r="M295" s="30" t="n"/>
      <c r="N295" s="30" t="n"/>
      <c r="O295" s="30" t="n"/>
      <c r="P295" s="30" t="n"/>
      <c r="Q295" s="30" t="n"/>
      <c r="R295" s="30" t="n"/>
      <c r="S295" s="30" t="n"/>
      <c r="T295" s="30" t="n"/>
      <c r="U295" s="30" t="n"/>
      <c r="V295" s="30" t="n"/>
      <c r="W295" s="30" t="n"/>
      <c r="X295" s="30" t="n"/>
      <c r="Y295" s="30" t="n"/>
      <c r="Z295" s="30" t="n"/>
      <c r="AA295" s="30" t="n"/>
      <c r="AB295" s="30" t="n"/>
      <c r="AC295" s="30" t="n"/>
      <c r="AD295" s="31" t="n"/>
      <c r="AE295" s="31" t="n"/>
      <c r="AF295" s="31" t="n"/>
      <c r="AG295" s="31" t="n"/>
      <c r="AH295" s="31" t="n"/>
      <c r="AI295" s="31" t="n"/>
      <c r="AJ295" s="31" t="n"/>
      <c r="AK295" s="31" t="n"/>
      <c r="AL295" s="31" t="n"/>
      <c r="AN295" s="30" t="n"/>
      <c r="AO295" s="30" t="n"/>
      <c r="AP295" s="30" t="n"/>
      <c r="AQ295" s="30" t="n"/>
      <c r="AR295" s="30" t="n"/>
      <c r="AS295" s="30" t="n"/>
      <c r="AT295" s="30" t="n"/>
      <c r="AU295" s="30" t="n"/>
      <c r="AV295" s="31" t="n"/>
      <c r="AW295" s="31" t="n"/>
    </row>
    <row r="296">
      <c r="C296" s="8" t="n"/>
      <c r="H296" s="30" t="n"/>
      <c r="I296" s="30" t="n"/>
      <c r="J296" s="30" t="n"/>
      <c r="K296" s="30" t="n"/>
      <c r="L296" s="30" t="n"/>
      <c r="M296" s="30" t="n"/>
      <c r="N296" s="30" t="n"/>
      <c r="O296" s="30" t="n"/>
      <c r="P296" s="30" t="n"/>
      <c r="Q296" s="30" t="n"/>
      <c r="R296" s="30" t="n"/>
      <c r="S296" s="30" t="n"/>
      <c r="T296" s="30" t="n"/>
      <c r="U296" s="30" t="n"/>
      <c r="V296" s="30" t="n"/>
      <c r="W296" s="30" t="n"/>
      <c r="X296" s="30" t="n"/>
      <c r="Y296" s="30" t="n"/>
      <c r="Z296" s="30" t="n"/>
      <c r="AA296" s="30" t="n"/>
      <c r="AB296" s="30" t="n"/>
      <c r="AC296" s="30" t="n"/>
      <c r="AD296" s="31" t="n"/>
      <c r="AE296" s="31" t="n"/>
      <c r="AF296" s="31" t="n"/>
      <c r="AG296" s="31" t="n"/>
      <c r="AH296" s="31" t="n"/>
      <c r="AI296" s="31" t="n"/>
      <c r="AJ296" s="31" t="n"/>
      <c r="AK296" s="31" t="n"/>
      <c r="AL296" s="31" t="n"/>
      <c r="AO296" s="30" t="n"/>
      <c r="AP296" s="30" t="n"/>
      <c r="AQ296" s="30" t="n"/>
      <c r="AR296" s="30" t="n"/>
      <c r="AS296" s="30" t="n"/>
      <c r="AT296" s="30" t="n"/>
      <c r="AU296" s="30" t="n"/>
      <c r="AV296" s="31" t="n"/>
      <c r="AW296" s="31" t="n"/>
    </row>
    <row r="297">
      <c r="C297" s="8" t="n"/>
      <c r="H297" s="30" t="n"/>
      <c r="I297" s="30" t="n"/>
      <c r="J297" s="30" t="n"/>
      <c r="K297" s="30" t="n"/>
      <c r="L297" s="30" t="n"/>
      <c r="M297" s="30" t="n"/>
      <c r="N297" s="30" t="n"/>
      <c r="O297" s="30" t="n"/>
      <c r="P297" s="30" t="n"/>
      <c r="Q297" s="30" t="n"/>
      <c r="R297" s="30" t="n"/>
      <c r="S297" s="30" t="n"/>
      <c r="T297" s="30" t="n"/>
      <c r="U297" s="30" t="n"/>
      <c r="V297" s="30" t="n"/>
      <c r="W297" s="30" t="n"/>
      <c r="X297" s="30" t="n"/>
      <c r="Y297" s="30" t="n"/>
      <c r="Z297" s="30" t="n"/>
      <c r="AA297" s="30" t="n"/>
      <c r="AB297" s="30" t="n"/>
      <c r="AC297" s="30" t="n"/>
      <c r="AD297" s="31" t="n"/>
      <c r="AE297" s="31" t="n"/>
      <c r="AF297" s="31" t="n"/>
      <c r="AG297" s="31" t="n"/>
      <c r="AH297" s="31" t="n"/>
      <c r="AI297" s="31" t="n"/>
      <c r="AJ297" s="31" t="n"/>
      <c r="AK297" s="31" t="n"/>
      <c r="AL297" s="31" t="n"/>
      <c r="AO297" s="30" t="n"/>
      <c r="AP297" s="30" t="n"/>
      <c r="AQ297" s="30" t="n"/>
      <c r="AR297" s="30" t="n"/>
      <c r="AS297" s="30" t="n"/>
      <c r="AT297" s="30" t="n"/>
      <c r="AU297" s="30" t="n"/>
      <c r="AV297" s="31" t="n"/>
      <c r="AW297" s="31" t="n"/>
    </row>
    <row r="298">
      <c r="C298" s="8" t="n"/>
      <c r="H298" s="30" t="n"/>
      <c r="I298" s="30" t="n"/>
      <c r="J298" s="30" t="n"/>
      <c r="K298" s="30" t="n"/>
      <c r="L298" s="30" t="n"/>
      <c r="M298" s="30" t="n"/>
      <c r="N298" s="30" t="n"/>
      <c r="O298" s="30" t="n"/>
      <c r="P298" s="30" t="n"/>
      <c r="Q298" s="30" t="n"/>
      <c r="R298" s="30" t="n"/>
      <c r="S298" s="30" t="n"/>
      <c r="T298" s="30" t="n"/>
      <c r="U298" s="30" t="n"/>
      <c r="V298" s="30" t="n"/>
      <c r="W298" s="30" t="n"/>
      <c r="X298" s="30" t="n"/>
      <c r="Y298" s="30" t="n"/>
      <c r="Z298" s="30" t="n"/>
      <c r="AA298" s="30" t="n"/>
      <c r="AB298" s="30" t="n"/>
      <c r="AC298" s="30" t="n"/>
      <c r="AD298" s="31" t="n"/>
      <c r="AE298" s="31" t="n"/>
      <c r="AF298" s="31" t="n"/>
      <c r="AG298" s="31" t="n"/>
      <c r="AH298" s="31" t="n"/>
      <c r="AI298" s="31" t="n"/>
      <c r="AJ298" s="31" t="n"/>
      <c r="AK298" s="31" t="n"/>
      <c r="AL298" s="31" t="n"/>
      <c r="AO298" s="30" t="n"/>
      <c r="AP298" s="30" t="n"/>
      <c r="AQ298" s="30" t="n"/>
      <c r="AR298" s="30" t="n"/>
      <c r="AS298" s="30" t="n"/>
      <c r="AT298" s="30" t="n"/>
      <c r="AU298" s="30" t="n"/>
      <c r="AV298" s="31" t="n"/>
      <c r="AW298" s="31" t="n"/>
    </row>
    <row r="299">
      <c r="C299" s="8" t="n"/>
      <c r="G299" s="30" t="n"/>
      <c r="H299" s="30" t="n"/>
      <c r="I299" s="30" t="n"/>
      <c r="J299" s="30" t="n"/>
      <c r="K299" s="30" t="n"/>
      <c r="L299" s="30" t="n"/>
      <c r="M299" s="30" t="n"/>
      <c r="N299" s="30" t="n"/>
      <c r="O299" s="30" t="n"/>
      <c r="P299" s="30" t="n"/>
      <c r="Q299" s="30" t="n"/>
      <c r="R299" s="30" t="n"/>
      <c r="S299" s="30" t="n"/>
      <c r="T299" s="30" t="n"/>
      <c r="U299" s="30" t="n"/>
      <c r="V299" s="30" t="n"/>
      <c r="W299" s="30" t="n"/>
      <c r="X299" s="30" t="n"/>
      <c r="Y299" s="30" t="n"/>
      <c r="Z299" s="30" t="n"/>
      <c r="AA299" s="30" t="n"/>
      <c r="AB299" s="30" t="n"/>
      <c r="AC299" s="30" t="n"/>
      <c r="AD299" s="31" t="n"/>
      <c r="AE299" s="31" t="n"/>
      <c r="AF299" s="31" t="n"/>
      <c r="AG299" s="31" t="n"/>
      <c r="AH299" s="31" t="n"/>
      <c r="AI299" s="31" t="n"/>
      <c r="AJ299" s="31" t="n"/>
      <c r="AK299" s="31" t="n"/>
      <c r="AL299" s="31" t="n"/>
      <c r="AN299" s="30" t="n"/>
      <c r="AO299" s="30" t="n"/>
      <c r="AP299" s="30" t="n"/>
      <c r="AQ299" s="30" t="n"/>
      <c r="AR299" s="30" t="n"/>
      <c r="AS299" s="30" t="n"/>
      <c r="AT299" s="30" t="n"/>
      <c r="AU299" s="30" t="n"/>
      <c r="AV299" s="31" t="n"/>
      <c r="AW299" s="31" t="n"/>
    </row>
    <row r="300">
      <c r="C300" s="8" t="n"/>
      <c r="G300" s="30" t="n"/>
      <c r="H300" s="30" t="n"/>
      <c r="I300" s="30" t="n"/>
      <c r="J300" s="30" t="n"/>
      <c r="K300" s="30" t="n"/>
      <c r="L300" s="30" t="n"/>
      <c r="M300" s="30" t="n"/>
      <c r="N300" s="30" t="n"/>
      <c r="O300" s="30" t="n"/>
      <c r="P300" s="30" t="n"/>
      <c r="Q300" s="30" t="n"/>
      <c r="R300" s="30" t="n"/>
      <c r="S300" s="30" t="n"/>
      <c r="T300" s="30" t="n"/>
      <c r="U300" s="30" t="n"/>
      <c r="V300" s="30" t="n"/>
      <c r="W300" s="30" t="n"/>
      <c r="X300" s="30" t="n"/>
      <c r="Y300" s="30" t="n"/>
      <c r="Z300" s="30" t="n"/>
      <c r="AA300" s="30" t="n"/>
      <c r="AB300" s="30" t="n"/>
      <c r="AC300" s="30" t="n"/>
      <c r="AD300" s="31" t="n"/>
      <c r="AE300" s="31" t="n"/>
      <c r="AF300" s="31" t="n"/>
      <c r="AG300" s="31" t="n"/>
      <c r="AH300" s="31" t="n"/>
      <c r="AI300" s="31" t="n"/>
      <c r="AJ300" s="31" t="n"/>
      <c r="AK300" s="31" t="n"/>
      <c r="AL300" s="31" t="n"/>
      <c r="AN300" s="30" t="n"/>
      <c r="AO300" s="30" t="n"/>
      <c r="AP300" s="30" t="n"/>
      <c r="AQ300" s="30" t="n"/>
      <c r="AR300" s="30" t="n"/>
      <c r="AS300" s="30" t="n"/>
      <c r="AT300" s="30" t="n"/>
      <c r="AU300" s="30" t="n"/>
      <c r="AV300" s="31" t="n"/>
      <c r="AW300" s="31" t="n"/>
    </row>
    <row r="301">
      <c r="C301" s="8" t="n"/>
      <c r="G301" s="30" t="n"/>
      <c r="H301" s="30" t="n"/>
      <c r="I301" s="30" t="n"/>
      <c r="J301" s="30" t="n"/>
      <c r="K301" s="30" t="n"/>
      <c r="L301" s="30" t="n"/>
      <c r="M301" s="30" t="n"/>
      <c r="N301" s="30" t="n"/>
      <c r="O301" s="30" t="n"/>
      <c r="P301" s="30" t="n"/>
      <c r="Q301" s="30" t="n"/>
      <c r="R301" s="30" t="n"/>
      <c r="S301" s="30" t="n"/>
      <c r="T301" s="30" t="n"/>
      <c r="U301" s="30" t="n"/>
      <c r="V301" s="30" t="n"/>
      <c r="W301" s="30" t="n"/>
      <c r="X301" s="30" t="n"/>
      <c r="Y301" s="30" t="n"/>
      <c r="Z301" s="30" t="n"/>
      <c r="AA301" s="30" t="n"/>
      <c r="AB301" s="30" t="n"/>
      <c r="AC301" s="30" t="n"/>
      <c r="AD301" s="31" t="n"/>
      <c r="AE301" s="31" t="n"/>
      <c r="AF301" s="31" t="n"/>
      <c r="AG301" s="31" t="n"/>
      <c r="AH301" s="31" t="n"/>
      <c r="AI301" s="31" t="n"/>
      <c r="AJ301" s="31" t="n"/>
      <c r="AK301" s="31" t="n"/>
      <c r="AL301" s="31" t="n"/>
      <c r="AN301" s="30" t="n"/>
      <c r="AO301" s="30" t="n"/>
      <c r="AP301" s="30" t="n"/>
      <c r="AQ301" s="30" t="n"/>
      <c r="AR301" s="30" t="n"/>
      <c r="AS301" s="30" t="n"/>
      <c r="AT301" s="30" t="n"/>
      <c r="AU301" s="30" t="n"/>
      <c r="AV301" s="31" t="n"/>
      <c r="AW301" s="31" t="n"/>
    </row>
    <row r="302">
      <c r="C302" s="8" t="n"/>
      <c r="K302" s="30" t="n"/>
      <c r="L302" s="30" t="n"/>
      <c r="M302" s="30" t="n"/>
      <c r="N302" s="30" t="n"/>
      <c r="O302" s="30" t="n"/>
      <c r="P302" s="30" t="n"/>
      <c r="Q302" s="30" t="n"/>
      <c r="R302" s="30" t="n"/>
      <c r="S302" s="30" t="n"/>
      <c r="T302" s="30" t="n"/>
      <c r="U302" s="30" t="n"/>
      <c r="V302" s="30" t="n"/>
      <c r="W302" s="30" t="n"/>
      <c r="X302" s="30" t="n"/>
      <c r="Y302" s="30" t="n"/>
      <c r="Z302" s="30" t="n"/>
      <c r="AA302" s="30" t="n"/>
      <c r="AB302" s="30" t="n"/>
      <c r="AC302" s="30" t="n"/>
      <c r="AD302" s="31" t="n"/>
      <c r="AE302" s="31" t="n"/>
      <c r="AF302" s="31" t="n"/>
      <c r="AG302" s="31" t="n"/>
      <c r="AH302" s="31" t="n"/>
      <c r="AI302" s="31" t="n"/>
      <c r="AJ302" s="31" t="n"/>
      <c r="AK302" s="31" t="n"/>
      <c r="AL302" s="31" t="n"/>
      <c r="AO302" s="30" t="n"/>
      <c r="AP302" s="30" t="n"/>
      <c r="AQ302" s="30" t="n"/>
      <c r="AR302" s="30" t="n"/>
      <c r="AS302" s="30" t="n"/>
      <c r="AT302" s="30" t="n"/>
      <c r="AU302" s="30" t="n"/>
      <c r="AV302" s="31" t="n"/>
      <c r="AW302" s="31" t="n"/>
    </row>
    <row r="303"/>
    <row r="304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R24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Intuit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 FY21</t>
        </is>
      </c>
      <c r="H5" s="5" t="inlineStr">
        <is>
          <t>Q2 FY21</t>
        </is>
      </c>
      <c r="I5" s="5" t="inlineStr">
        <is>
          <t>Q3 FY21</t>
        </is>
      </c>
      <c r="J5" s="5" t="inlineStr">
        <is>
          <t>Q4 FY21</t>
        </is>
      </c>
      <c r="K5" s="5" t="inlineStr">
        <is>
          <t>Q1 FY22</t>
        </is>
      </c>
      <c r="L5" s="5" t="inlineStr">
        <is>
          <t>Q2 FY22</t>
        </is>
      </c>
      <c r="M5" s="5" t="inlineStr">
        <is>
          <t>Q3 FY22</t>
        </is>
      </c>
      <c r="N5" s="5" t="inlineStr">
        <is>
          <t>Q4 FY22</t>
        </is>
      </c>
      <c r="O5" s="5" t="inlineStr">
        <is>
          <t>Q1 FY23</t>
        </is>
      </c>
      <c r="P5" s="5" t="inlineStr">
        <is>
          <t>Q2 FY23</t>
        </is>
      </c>
      <c r="Q5" s="5" t="inlineStr">
        <is>
          <t>Q3 FY23</t>
        </is>
      </c>
      <c r="R5" s="5" t="inlineStr">
        <is>
          <t>Q4 FY23</t>
        </is>
      </c>
      <c r="S5" s="5" t="inlineStr">
        <is>
          <t>Q1 FY24</t>
        </is>
      </c>
      <c r="T5" s="5" t="inlineStr">
        <is>
          <t>Q2 FY24</t>
        </is>
      </c>
      <c r="U5" s="5" t="inlineStr">
        <is>
          <t>Q3 FY24</t>
        </is>
      </c>
      <c r="V5" s="5" t="inlineStr">
        <is>
          <t>Q4 FY24</t>
        </is>
      </c>
      <c r="W5" s="5" t="inlineStr">
        <is>
          <t>Q1 FY25</t>
        </is>
      </c>
      <c r="X5" s="5" t="inlineStr">
        <is>
          <t>Q2 FY25</t>
        </is>
      </c>
      <c r="Y5" s="5" t="inlineStr">
        <is>
          <t>Q3 FY25</t>
        </is>
      </c>
      <c r="Z5" s="5" t="inlineStr">
        <is>
          <t>Q4 FY25</t>
        </is>
      </c>
      <c r="AA5" s="5" t="inlineStr">
        <is>
          <t>Q1 FY26</t>
        </is>
      </c>
      <c r="AB5" s="5" t="inlineStr">
        <is>
          <t>Q2 FY26</t>
        </is>
      </c>
      <c r="AC5" s="5" t="inlineStr">
        <is>
          <t>Q3 FY26</t>
        </is>
      </c>
      <c r="AN5" s="5" t="inlineStr">
        <is>
          <t>FY21</t>
        </is>
      </c>
      <c r="AO5" s="5" t="inlineStr">
        <is>
          <t>FY22</t>
        </is>
      </c>
      <c r="AP5" s="5" t="inlineStr">
        <is>
          <t>FY23</t>
        </is>
      </c>
      <c r="AQ5" s="5" t="inlineStr">
        <is>
          <t>FY24</t>
        </is>
      </c>
      <c r="AR5" s="5" t="inlineStr">
        <is>
          <t>FY25</t>
        </is>
      </c>
    </row>
    <row r="6"/>
    <row r="7"/>
    <row r="8"/>
    <row r="9">
      <c r="B9" t="inlineStr">
        <is>
          <t>Total Net Revenue</t>
        </is>
      </c>
      <c r="G9" s="18" t="n">
        <v>1323</v>
      </c>
      <c r="H9" s="18" t="n">
        <v>1576</v>
      </c>
      <c r="I9" s="18" t="n">
        <v>4173</v>
      </c>
      <c r="J9" s="18" t="n">
        <v>2561</v>
      </c>
      <c r="K9" s="18" t="n">
        <v>2007</v>
      </c>
      <c r="L9" s="18" t="n">
        <v>2673</v>
      </c>
      <c r="M9" s="18" t="n">
        <v>5632</v>
      </c>
      <c r="N9" s="18" t="n">
        <v>2414</v>
      </c>
      <c r="O9" s="18" t="n">
        <v>2597</v>
      </c>
      <c r="P9" s="18" t="n">
        <v>3041</v>
      </c>
      <c r="Q9" s="18" t="n">
        <v>6018</v>
      </c>
      <c r="R9" s="18" t="n">
        <v>2712</v>
      </c>
      <c r="S9" s="18" t="n">
        <v>2978</v>
      </c>
      <c r="T9" s="18" t="n">
        <v>3386</v>
      </c>
      <c r="U9" s="18" t="n">
        <v>6737</v>
      </c>
      <c r="V9" s="18" t="n">
        <v>3184</v>
      </c>
      <c r="W9" s="18" t="n">
        <v>3283</v>
      </c>
      <c r="X9" s="18" t="n">
        <v>3963</v>
      </c>
      <c r="Y9" s="18" t="n">
        <v>7754</v>
      </c>
      <c r="Z9" s="18" t="n">
        <v>3831</v>
      </c>
      <c r="AA9" s="18" t="n">
        <v>3885</v>
      </c>
      <c r="AB9" s="18" t="n">
        <v>4651</v>
      </c>
      <c r="AC9" s="18" t="n">
        <v>8558</v>
      </c>
      <c r="AN9" s="18" t="n">
        <v>9633</v>
      </c>
      <c r="AO9" s="18" t="n">
        <v>12726</v>
      </c>
      <c r="AP9" s="18" t="n">
        <v>14368</v>
      </c>
      <c r="AQ9" s="18" t="n">
        <v>16285</v>
      </c>
      <c r="AR9" s="18" t="n">
        <v>18831</v>
      </c>
    </row>
    <row r="10">
      <c r="B10" t="inlineStr">
        <is>
          <t>Total Costs and Expenses (Less: form)</t>
        </is>
      </c>
      <c r="G10" s="18" t="n">
        <v>-1114</v>
      </c>
      <c r="H10" s="18" t="n">
        <v>-1601</v>
      </c>
      <c r="I10" s="18" t="n">
        <v>-2259</v>
      </c>
      <c r="J10" s="18" t="n">
        <v>-2159</v>
      </c>
      <c r="K10" s="18" t="n">
        <v>-1812</v>
      </c>
      <c r="L10" s="18" t="n">
        <v>-2617</v>
      </c>
      <c r="M10" s="18" t="n">
        <v>-3237</v>
      </c>
      <c r="N10" s="18" t="n">
        <v>-2489</v>
      </c>
      <c r="O10" s="18" t="n">
        <v>-2521</v>
      </c>
      <c r="P10" s="18" t="n">
        <v>-2771</v>
      </c>
      <c r="Q10" s="18" t="n">
        <v>-3240</v>
      </c>
      <c r="R10" s="18" t="n">
        <v>-2695</v>
      </c>
      <c r="S10" s="18" t="n">
        <v>-2671</v>
      </c>
      <c r="T10" s="18" t="n">
        <v>-3017</v>
      </c>
      <c r="U10" s="18" t="n">
        <v>-3632</v>
      </c>
      <c r="V10" s="18" t="n">
        <v>-3335</v>
      </c>
      <c r="W10" s="18" t="n">
        <v>-3012</v>
      </c>
      <c r="X10" s="18" t="n">
        <v>-3370</v>
      </c>
      <c r="Y10" s="18" t="n">
        <v>-4034</v>
      </c>
      <c r="Z10" s="18" t="n">
        <v>-3492</v>
      </c>
      <c r="AA10" s="18" t="n">
        <v>-3351</v>
      </c>
      <c r="AB10" s="18" t="n">
        <v>-3796</v>
      </c>
      <c r="AC10" s="18" t="n">
        <v>-4538</v>
      </c>
      <c r="AN10" s="18" t="n">
        <v>-7133</v>
      </c>
      <c r="AO10" s="18" t="n">
        <v>-10155</v>
      </c>
      <c r="AP10" s="18" t="n">
        <v>-11227</v>
      </c>
      <c r="AQ10" s="18" t="n">
        <v>-12655</v>
      </c>
      <c r="AR10" s="18" t="n">
        <v>-13908</v>
      </c>
    </row>
    <row r="11">
      <c r="B11" t="inlineStr">
        <is>
          <t>Operating Income</t>
        </is>
      </c>
      <c r="G11" s="18" t="n">
        <v>209</v>
      </c>
      <c r="H11" s="18" t="n">
        <v>-25</v>
      </c>
      <c r="I11" s="18" t="n">
        <v>1914</v>
      </c>
      <c r="J11" s="18" t="n">
        <v>402</v>
      </c>
      <c r="K11" s="18" t="n">
        <v>195</v>
      </c>
      <c r="L11" s="18" t="n">
        <v>56</v>
      </c>
      <c r="M11" s="18" t="n">
        <v>2395</v>
      </c>
      <c r="N11" s="18" t="n">
        <v>-75</v>
      </c>
      <c r="O11" s="18" t="n">
        <v>76</v>
      </c>
      <c r="P11" s="18" t="n">
        <v>270</v>
      </c>
      <c r="Q11" s="18" t="n">
        <v>2778</v>
      </c>
      <c r="R11" s="18" t="n">
        <v>17</v>
      </c>
      <c r="S11" s="18" t="n">
        <v>307</v>
      </c>
      <c r="T11" s="18" t="n">
        <v>369</v>
      </c>
      <c r="U11" s="18" t="n">
        <v>3105</v>
      </c>
      <c r="V11" s="18" t="n">
        <v>-151</v>
      </c>
      <c r="W11" s="18" t="n">
        <v>271</v>
      </c>
      <c r="X11" s="18" t="n">
        <v>593</v>
      </c>
      <c r="Y11" s="18" t="n">
        <v>3720</v>
      </c>
      <c r="Z11" s="18" t="n">
        <v>339</v>
      </c>
      <c r="AA11" s="18" t="n">
        <v>534</v>
      </c>
      <c r="AB11" s="18" t="n">
        <v>855</v>
      </c>
      <c r="AC11" s="18" t="n">
        <v>4020</v>
      </c>
      <c r="AN11" s="18" t="n">
        <v>2500</v>
      </c>
      <c r="AO11" s="18" t="n">
        <v>2571</v>
      </c>
      <c r="AP11" s="18" t="n">
        <v>3141</v>
      </c>
      <c r="AQ11" s="18" t="n">
        <v>3630</v>
      </c>
      <c r="AR11" s="18" t="n">
        <v>4923</v>
      </c>
    </row>
    <row r="12">
      <c r="B12" t="inlineStr">
        <is>
          <t>Income Before Income Taxes</t>
        </is>
      </c>
      <c r="G12" s="18" t="n">
        <v>210</v>
      </c>
      <c r="H12" s="18" t="n">
        <v>22</v>
      </c>
      <c r="I12" s="18" t="n">
        <v>1921</v>
      </c>
      <c r="J12" s="18" t="n">
        <v>403</v>
      </c>
      <c r="K12" s="18" t="n">
        <v>238</v>
      </c>
      <c r="L12" s="18" t="n">
        <v>30</v>
      </c>
      <c r="M12" s="18" t="n">
        <v>2373</v>
      </c>
      <c r="N12" s="18" t="n">
        <v>-99</v>
      </c>
      <c r="O12" s="18" t="n">
        <v>32</v>
      </c>
      <c r="P12" s="18" t="n">
        <v>228</v>
      </c>
      <c r="Q12" s="18" t="n">
        <v>2734</v>
      </c>
      <c r="R12" s="18" t="n">
        <v>-5</v>
      </c>
      <c r="S12" s="18" t="n">
        <v>264</v>
      </c>
      <c r="T12" s="18" t="n">
        <v>354</v>
      </c>
      <c r="U12" s="18" t="n">
        <v>3072</v>
      </c>
      <c r="V12" s="18" t="n">
        <v>-140</v>
      </c>
      <c r="W12" s="18" t="n">
        <v>213</v>
      </c>
      <c r="X12" s="18" t="n">
        <v>571</v>
      </c>
      <c r="Y12" s="18" t="n">
        <v>3684</v>
      </c>
      <c r="Z12" s="18" t="n">
        <v>366</v>
      </c>
      <c r="AA12" s="18" t="n">
        <v>561</v>
      </c>
      <c r="AB12" s="18" t="n">
        <v>869</v>
      </c>
      <c r="AC12" s="18" t="n">
        <v>4047</v>
      </c>
      <c r="AN12" s="18" t="n">
        <v>2556</v>
      </c>
      <c r="AO12" s="18" t="n">
        <v>2542</v>
      </c>
      <c r="AP12" s="18" t="n">
        <v>2989</v>
      </c>
      <c r="AQ12" s="18" t="n">
        <v>3550</v>
      </c>
      <c r="AR12" s="18" t="n">
        <v>4834</v>
      </c>
    </row>
    <row r="13">
      <c r="B13" t="inlineStr">
        <is>
          <t>Net Income</t>
        </is>
      </c>
      <c r="G13" s="18" t="n">
        <v>198</v>
      </c>
      <c r="H13" s="18" t="n">
        <v>20</v>
      </c>
      <c r="I13" s="18" t="n">
        <v>1464</v>
      </c>
      <c r="J13" s="18" t="n">
        <v>380</v>
      </c>
      <c r="K13" s="18" t="n">
        <v>228</v>
      </c>
      <c r="L13" s="18" t="n">
        <v>100</v>
      </c>
      <c r="M13" s="18" t="n">
        <v>1794</v>
      </c>
      <c r="N13" s="18" t="n">
        <v>-56</v>
      </c>
      <c r="O13" s="18" t="n">
        <v>40</v>
      </c>
      <c r="P13" s="18" t="n">
        <v>168</v>
      </c>
      <c r="Q13" s="18" t="n">
        <v>2087</v>
      </c>
      <c r="R13" s="18" t="n">
        <v>89</v>
      </c>
      <c r="S13" s="18" t="n">
        <v>241</v>
      </c>
      <c r="T13" s="18" t="n">
        <v>353</v>
      </c>
      <c r="U13" s="18" t="n">
        <v>2389</v>
      </c>
      <c r="V13" s="18" t="n">
        <v>-20</v>
      </c>
      <c r="W13" s="18" t="n">
        <v>197</v>
      </c>
      <c r="X13" s="18" t="n">
        <v>471</v>
      </c>
      <c r="Y13" s="18" t="n">
        <v>2820</v>
      </c>
      <c r="Z13" s="18" t="n">
        <v>381</v>
      </c>
      <c r="AA13" s="18" t="n">
        <v>446</v>
      </c>
      <c r="AB13" s="18" t="n">
        <v>693</v>
      </c>
      <c r="AC13" s="18" t="n">
        <v>3064</v>
      </c>
      <c r="AN13" s="18" t="n">
        <v>2062</v>
      </c>
      <c r="AO13" s="18" t="n">
        <v>2066</v>
      </c>
      <c r="AP13" s="18" t="n">
        <v>2384</v>
      </c>
      <c r="AQ13" s="18" t="n">
        <v>2963</v>
      </c>
      <c r="AR13" s="18" t="n">
        <v>3869</v>
      </c>
    </row>
    <row r="14">
      <c r="B14" t="inlineStr">
        <is>
          <t>Total Current Assets</t>
        </is>
      </c>
      <c r="G14" s="18" t="n">
        <v>6651</v>
      </c>
      <c r="H14" s="18" t="n">
        <v>4094</v>
      </c>
      <c r="I14" s="18" t="n">
        <v>5327</v>
      </c>
      <c r="J14" s="18" t="n">
        <v>5157</v>
      </c>
      <c r="K14" s="18" t="n">
        <v>4487</v>
      </c>
      <c r="L14" s="18" t="n">
        <v>3490</v>
      </c>
      <c r="M14" s="18" t="n">
        <v>5858</v>
      </c>
      <c r="N14" s="18" t="n">
        <v>5047</v>
      </c>
      <c r="O14" s="18" t="n">
        <v>4554</v>
      </c>
      <c r="P14" s="18" t="n">
        <v>4756</v>
      </c>
      <c r="Q14" s="18" t="n">
        <v>6649</v>
      </c>
      <c r="R14" s="18" t="n">
        <v>5557</v>
      </c>
      <c r="S14" s="18" t="n">
        <v>6231</v>
      </c>
      <c r="T14" s="18" t="n">
        <v>7300</v>
      </c>
      <c r="U14" s="18" t="n">
        <v>9236</v>
      </c>
      <c r="V14" s="18" t="n">
        <v>9678</v>
      </c>
      <c r="W14" s="18" t="n">
        <v>10726</v>
      </c>
      <c r="X14" s="18" t="n">
        <v>9135</v>
      </c>
      <c r="Y14" s="18" t="n">
        <v>13965</v>
      </c>
      <c r="Z14" s="18" t="n">
        <v>14107</v>
      </c>
      <c r="AA14" s="18" t="n">
        <v>10421</v>
      </c>
      <c r="AB14" s="18" t="n">
        <v>11703</v>
      </c>
      <c r="AC14" s="18" t="n">
        <v>17837</v>
      </c>
      <c r="AN14" s="18" t="n">
        <v>5157</v>
      </c>
      <c r="AO14" s="18" t="n">
        <v>5047</v>
      </c>
      <c r="AP14" s="18" t="n">
        <v>5557</v>
      </c>
      <c r="AQ14" s="18" t="n">
        <v>9678</v>
      </c>
      <c r="AR14" s="18" t="n">
        <v>14107</v>
      </c>
    </row>
    <row r="15">
      <c r="B15" t="inlineStr">
        <is>
          <t>Total Assets</t>
        </is>
      </c>
      <c r="G15" s="18" t="n">
        <v>9707</v>
      </c>
      <c r="H15" s="18" t="n">
        <v>14598</v>
      </c>
      <c r="I15" s="18" t="n">
        <v>15758</v>
      </c>
      <c r="J15" s="18" t="n">
        <v>15516</v>
      </c>
      <c r="K15" s="18" t="n">
        <v>14870</v>
      </c>
      <c r="L15" s="18" t="n">
        <v>26303</v>
      </c>
      <c r="M15" s="18" t="n">
        <v>28514</v>
      </c>
      <c r="N15" s="18" t="n">
        <v>27734</v>
      </c>
      <c r="O15" s="18" t="n">
        <v>27085</v>
      </c>
      <c r="P15" s="18" t="n">
        <v>27202</v>
      </c>
      <c r="Q15" s="18" t="n">
        <v>28921</v>
      </c>
      <c r="R15" s="18" t="n">
        <v>27780</v>
      </c>
      <c r="S15" s="18" t="n">
        <v>28488</v>
      </c>
      <c r="T15" s="18" t="n">
        <v>29688</v>
      </c>
      <c r="U15" s="18" t="n">
        <v>31560</v>
      </c>
      <c r="V15" s="18" t="n">
        <v>32132</v>
      </c>
      <c r="W15" s="18" t="n">
        <v>33193</v>
      </c>
      <c r="X15" s="18" t="n">
        <v>31682</v>
      </c>
      <c r="Y15" s="18" t="n">
        <v>36593</v>
      </c>
      <c r="Z15" s="18" t="n">
        <v>36958</v>
      </c>
      <c r="AA15" s="18" t="n">
        <v>33191</v>
      </c>
      <c r="AB15" s="18" t="n">
        <v>34282</v>
      </c>
      <c r="AC15" s="18" t="n">
        <v>39330</v>
      </c>
      <c r="AN15" s="18" t="n">
        <v>15516</v>
      </c>
      <c r="AO15" s="18" t="n">
        <v>27734</v>
      </c>
      <c r="AP15" s="18" t="n">
        <v>27780</v>
      </c>
      <c r="AQ15" s="18" t="n">
        <v>32132</v>
      </c>
      <c r="AR15" s="18" t="n">
        <v>36958</v>
      </c>
    </row>
    <row r="16">
      <c r="B16" t="inlineStr">
        <is>
          <t>Total Current Liabilities</t>
        </is>
      </c>
      <c r="G16" s="18" t="n">
        <v>2152</v>
      </c>
      <c r="H16" s="18" t="n">
        <v>2677</v>
      </c>
      <c r="I16" s="18" t="n">
        <v>2712</v>
      </c>
      <c r="J16" s="18" t="n">
        <v>2655</v>
      </c>
      <c r="K16" s="18" t="n">
        <v>2138</v>
      </c>
      <c r="L16" s="18" t="n">
        <v>2968</v>
      </c>
      <c r="M16" s="18" t="n">
        <v>3591</v>
      </c>
      <c r="N16" s="18" t="n">
        <v>3630</v>
      </c>
      <c r="O16" s="18" t="n">
        <v>3325</v>
      </c>
      <c r="P16" s="18" t="n">
        <v>3862</v>
      </c>
      <c r="Q16" s="18" t="n">
        <v>4415</v>
      </c>
      <c r="R16" s="18" t="n">
        <v>3790</v>
      </c>
      <c r="S16" s="18" t="n">
        <v>4996</v>
      </c>
      <c r="T16" s="18" t="n">
        <v>6216</v>
      </c>
      <c r="U16" s="18" t="n">
        <v>6163</v>
      </c>
      <c r="V16" s="18" t="n">
        <v>7491</v>
      </c>
      <c r="W16" s="18" t="n">
        <v>8619</v>
      </c>
      <c r="X16" s="18" t="n">
        <v>7179</v>
      </c>
      <c r="Y16" s="18" t="n">
        <v>9654</v>
      </c>
      <c r="Z16" s="18" t="n">
        <v>10370</v>
      </c>
      <c r="AA16" s="18" t="n">
        <v>7519</v>
      </c>
      <c r="AB16" s="18" t="n">
        <v>8844</v>
      </c>
      <c r="AC16" s="18" t="n">
        <v>12276</v>
      </c>
      <c r="AN16" s="18" t="n">
        <v>2655</v>
      </c>
      <c r="AO16" s="18" t="n">
        <v>3630</v>
      </c>
      <c r="AP16" s="18" t="n">
        <v>3790</v>
      </c>
      <c r="AQ16" s="18" t="n">
        <v>7491</v>
      </c>
      <c r="AR16" s="18" t="n">
        <v>10370</v>
      </c>
    </row>
    <row r="17">
      <c r="B17" t="inlineStr">
        <is>
          <t>Total Liabilities</t>
        </is>
      </c>
      <c r="G17" s="18" t="n">
        <v>4462</v>
      </c>
      <c r="H17" s="18" t="n">
        <v>5730</v>
      </c>
      <c r="I17" s="18" t="n">
        <v>5803</v>
      </c>
      <c r="J17" s="18" t="n">
        <v>5647</v>
      </c>
      <c r="K17" s="18" t="n">
        <v>5137</v>
      </c>
      <c r="L17" s="18" t="n">
        <v>10708</v>
      </c>
      <c r="M17" s="18" t="n">
        <v>11553</v>
      </c>
      <c r="N17" s="18" t="n">
        <v>11293</v>
      </c>
      <c r="O17" s="18" t="n">
        <v>11018</v>
      </c>
      <c r="P17" s="18" t="n">
        <v>11360</v>
      </c>
      <c r="Q17" s="18" t="n">
        <v>11329</v>
      </c>
      <c r="R17" s="18" t="n">
        <v>10511</v>
      </c>
      <c r="S17" s="18" t="n">
        <v>11496</v>
      </c>
      <c r="T17" s="18" t="n">
        <v>12780</v>
      </c>
      <c r="U17" s="18" t="n">
        <v>12803</v>
      </c>
      <c r="V17" s="18" t="n">
        <v>13696</v>
      </c>
      <c r="W17" s="18" t="n">
        <v>15057</v>
      </c>
      <c r="X17" s="18" t="n">
        <v>13733</v>
      </c>
      <c r="Y17" s="18" t="n">
        <v>16468</v>
      </c>
      <c r="Z17" s="18" t="n">
        <v>17248</v>
      </c>
      <c r="AA17" s="18" t="n">
        <v>13869</v>
      </c>
      <c r="AB17" s="18" t="n">
        <v>15227</v>
      </c>
      <c r="AC17" s="18" t="n">
        <v>18701</v>
      </c>
      <c r="AN17" s="18" t="n">
        <v>5647</v>
      </c>
      <c r="AO17" s="18" t="n">
        <v>11293</v>
      </c>
      <c r="AP17" s="18" t="n">
        <v>10511</v>
      </c>
      <c r="AQ17" s="18" t="n">
        <v>13696</v>
      </c>
      <c r="AR17" s="18" t="n">
        <v>17248</v>
      </c>
    </row>
    <row r="18">
      <c r="B18" t="inlineStr">
        <is>
          <t>Total Stockholders' Equity</t>
        </is>
      </c>
      <c r="G18" s="18" t="n">
        <v>5245</v>
      </c>
      <c r="H18" s="18" t="n">
        <v>8868</v>
      </c>
      <c r="I18" s="18" t="n">
        <v>9955</v>
      </c>
      <c r="J18" s="18" t="n">
        <v>9869</v>
      </c>
      <c r="K18" s="18" t="n">
        <v>9733</v>
      </c>
      <c r="L18" s="18" t="n">
        <v>15595</v>
      </c>
      <c r="M18" s="18" t="n">
        <v>16961</v>
      </c>
      <c r="N18" s="18" t="n">
        <v>16441</v>
      </c>
      <c r="O18" s="18" t="n">
        <v>16067</v>
      </c>
      <c r="P18" s="18" t="n">
        <v>15842</v>
      </c>
      <c r="Q18" s="18" t="n">
        <v>17592</v>
      </c>
      <c r="R18" s="18" t="n">
        <v>17269</v>
      </c>
      <c r="S18" s="18" t="n">
        <v>16992</v>
      </c>
      <c r="T18" s="18" t="n">
        <v>16908</v>
      </c>
      <c r="U18" s="18" t="n">
        <v>18757</v>
      </c>
      <c r="V18" s="18" t="n">
        <v>18436</v>
      </c>
      <c r="W18" s="18" t="n">
        <v>18136</v>
      </c>
      <c r="X18" s="18" t="n">
        <v>17949</v>
      </c>
      <c r="Y18" s="18" t="n">
        <v>20125</v>
      </c>
      <c r="Z18" s="18" t="n">
        <v>19710</v>
      </c>
      <c r="AA18" s="18" t="n">
        <v>19322</v>
      </c>
      <c r="AB18" s="18" t="n">
        <v>19055</v>
      </c>
      <c r="AC18" s="18" t="n">
        <v>20629</v>
      </c>
      <c r="AN18" s="18" t="n">
        <v>9869</v>
      </c>
      <c r="AO18" s="18" t="n">
        <v>16441</v>
      </c>
      <c r="AP18" s="18" t="n">
        <v>17269</v>
      </c>
      <c r="AQ18" s="18" t="n">
        <v>18436</v>
      </c>
      <c r="AR18" s="18" t="n">
        <v>19710</v>
      </c>
    </row>
    <row r="19">
      <c r="B19" t="inlineStr">
        <is>
          <t>Total Liabilities and Stockholders' Equity</t>
        </is>
      </c>
      <c r="G19" s="18" t="n">
        <v>9707</v>
      </c>
      <c r="H19" s="18" t="n">
        <v>14598</v>
      </c>
      <c r="I19" s="18" t="n">
        <v>15758</v>
      </c>
      <c r="J19" s="18" t="n">
        <v>15516</v>
      </c>
      <c r="K19" s="18" t="n">
        <v>14870</v>
      </c>
      <c r="L19" s="18" t="n">
        <v>26303</v>
      </c>
      <c r="M19" s="18" t="n">
        <v>28514</v>
      </c>
      <c r="N19" s="18" t="n">
        <v>27734</v>
      </c>
      <c r="O19" s="18" t="n">
        <v>27085</v>
      </c>
      <c r="P19" s="18" t="n">
        <v>27202</v>
      </c>
      <c r="Q19" s="18" t="n">
        <v>28921</v>
      </c>
      <c r="R19" s="18" t="n">
        <v>27780</v>
      </c>
      <c r="S19" s="18" t="n">
        <v>28488</v>
      </c>
      <c r="T19" s="18" t="n">
        <v>29688</v>
      </c>
      <c r="U19" s="18" t="n">
        <v>31560</v>
      </c>
      <c r="V19" s="18" t="n">
        <v>32132</v>
      </c>
      <c r="W19" s="18" t="n">
        <v>33193</v>
      </c>
      <c r="X19" s="18" t="n">
        <v>31682</v>
      </c>
      <c r="Y19" s="18" t="n">
        <v>36593</v>
      </c>
      <c r="Z19" s="18" t="n">
        <v>36958</v>
      </c>
      <c r="AA19" s="18" t="n">
        <v>33191</v>
      </c>
      <c r="AB19" s="18" t="n">
        <v>34282</v>
      </c>
      <c r="AC19" s="18" t="n">
        <v>39330</v>
      </c>
      <c r="AN19" s="18" t="n">
        <v>15516</v>
      </c>
      <c r="AO19" s="18" t="n">
        <v>27734</v>
      </c>
      <c r="AP19" s="18" t="n">
        <v>27780</v>
      </c>
      <c r="AQ19" s="18" t="n">
        <v>32132</v>
      </c>
      <c r="AR19" s="18" t="n">
        <v>36958</v>
      </c>
    </row>
    <row r="20">
      <c r="B20" t="inlineStr">
        <is>
          <t>CFO</t>
        </is>
      </c>
      <c r="G20" s="18" t="n">
        <v>45</v>
      </c>
      <c r="H20" s="18" t="n">
        <v>279</v>
      </c>
      <c r="I20" s="18" t="n">
        <v>2384</v>
      </c>
      <c r="J20" s="18" t="n">
        <v>542</v>
      </c>
      <c r="K20" s="18" t="n">
        <v>145</v>
      </c>
      <c r="L20" s="18" t="n">
        <v>85</v>
      </c>
      <c r="M20" s="18" t="n">
        <v>3320</v>
      </c>
      <c r="N20" s="18" t="n">
        <v>339</v>
      </c>
      <c r="O20" s="18" t="n">
        <v>328</v>
      </c>
      <c r="P20" s="18" t="n">
        <v>284</v>
      </c>
      <c r="Q20" s="18" t="n">
        <v>3592</v>
      </c>
      <c r="R20" s="18" t="n">
        <v>842</v>
      </c>
      <c r="S20" s="18" t="n">
        <v>-97</v>
      </c>
      <c r="T20" s="18" t="n">
        <v>613</v>
      </c>
      <c r="U20" s="18" t="n">
        <v>3951</v>
      </c>
      <c r="V20" s="18" t="n">
        <v>417</v>
      </c>
      <c r="W20" s="18" t="n">
        <v>362</v>
      </c>
      <c r="X20" s="18" t="n">
        <v>1069</v>
      </c>
      <c r="Y20" s="18" t="n">
        <v>4395</v>
      </c>
      <c r="Z20" s="18" t="n">
        <v>381</v>
      </c>
      <c r="AA20" s="18" t="n">
        <v>637</v>
      </c>
      <c r="AB20" s="18" t="n">
        <v>1570</v>
      </c>
      <c r="AC20" s="18" t="n">
        <v>5300</v>
      </c>
      <c r="AN20" s="18" t="n">
        <v>3250</v>
      </c>
      <c r="AO20" s="18" t="n">
        <v>3889</v>
      </c>
      <c r="AP20" s="18" t="n">
        <v>5046</v>
      </c>
      <c r="AQ20" s="18" t="n">
        <v>4884</v>
      </c>
      <c r="AR20" s="18" t="n">
        <v>6207</v>
      </c>
    </row>
    <row r="21">
      <c r="B21" t="inlineStr">
        <is>
          <t>CFI</t>
        </is>
      </c>
      <c r="G21" s="18" t="n">
        <v>-130</v>
      </c>
      <c r="H21" s="18" t="n">
        <v>-3136</v>
      </c>
      <c r="I21" s="18" t="n">
        <v>-262</v>
      </c>
      <c r="J21" s="18" t="n">
        <v>-437</v>
      </c>
      <c r="K21" s="18" t="n">
        <v>796</v>
      </c>
      <c r="L21" s="18" t="n">
        <v>-5478</v>
      </c>
      <c r="M21" s="18" t="n">
        <v>-428</v>
      </c>
      <c r="N21" s="18" t="n">
        <v>-311</v>
      </c>
      <c r="O21" s="18" t="n">
        <v>-256</v>
      </c>
      <c r="P21" s="18" t="n">
        <v>-448</v>
      </c>
      <c r="Q21" s="18" t="n">
        <v>155</v>
      </c>
      <c r="R21" s="18" t="n">
        <v>-373</v>
      </c>
      <c r="S21" s="18" t="n">
        <v>210</v>
      </c>
      <c r="T21" s="18" t="n">
        <v>34</v>
      </c>
      <c r="U21" s="18" t="n">
        <v>-219</v>
      </c>
      <c r="V21" s="18" t="n">
        <v>-252</v>
      </c>
      <c r="W21" s="18" t="n">
        <v>-188</v>
      </c>
      <c r="X21" s="18" t="n">
        <v>-489</v>
      </c>
      <c r="Y21" s="18" t="n">
        <v>-416</v>
      </c>
      <c r="Z21" s="18" t="n">
        <v>-1225</v>
      </c>
      <c r="AA21" s="18" t="n">
        <v>1198</v>
      </c>
      <c r="AB21" s="18" t="n">
        <v>-700</v>
      </c>
      <c r="AC21" s="18" t="n">
        <v>-1598</v>
      </c>
      <c r="AN21" s="18" t="n">
        <v>-3965</v>
      </c>
      <c r="AO21" s="18" t="n">
        <v>-5421</v>
      </c>
      <c r="AP21" s="18" t="n">
        <v>-922</v>
      </c>
      <c r="AQ21" s="18" t="n">
        <v>-227</v>
      </c>
      <c r="AR21" s="18" t="n">
        <v>-2318</v>
      </c>
    </row>
    <row r="22">
      <c r="B22" t="inlineStr">
        <is>
          <t>CFF</t>
        </is>
      </c>
      <c r="G22" s="18" t="n">
        <v>-1153</v>
      </c>
      <c r="H22" s="18" t="n">
        <v>-434</v>
      </c>
      <c r="I22" s="18" t="n">
        <v>-992</v>
      </c>
      <c r="J22" s="18" t="n">
        <v>-597</v>
      </c>
      <c r="K22" s="18" t="n">
        <v>-786</v>
      </c>
      <c r="L22" s="18" t="n">
        <v>3858</v>
      </c>
      <c r="M22" s="18" t="n">
        <v>-443</v>
      </c>
      <c r="N22" s="18" t="n">
        <v>-897</v>
      </c>
      <c r="O22" s="18" t="n">
        <v>-913</v>
      </c>
      <c r="P22" s="18" t="n">
        <v>-442</v>
      </c>
      <c r="Q22" s="18" t="n">
        <v>-1549</v>
      </c>
      <c r="R22" s="18" t="n">
        <v>-1365</v>
      </c>
      <c r="S22" s="18" t="n">
        <v>849</v>
      </c>
      <c r="T22" s="18" t="n">
        <v>-16</v>
      </c>
      <c r="U22" s="18" t="n">
        <v>-1684</v>
      </c>
      <c r="V22" s="18" t="n">
        <v>454</v>
      </c>
      <c r="W22" s="18" t="n">
        <v>761</v>
      </c>
      <c r="X22" s="18" t="n">
        <v>-3260</v>
      </c>
      <c r="Y22" s="18" t="n">
        <v>847</v>
      </c>
      <c r="Z22" s="18" t="n">
        <v>142</v>
      </c>
      <c r="AA22" s="18" t="n">
        <v>-4372</v>
      </c>
      <c r="AB22" s="18" t="n">
        <v>-1037</v>
      </c>
      <c r="AC22" s="18" t="n">
        <v>1426</v>
      </c>
      <c r="AN22" s="18" t="n">
        <v>-3176</v>
      </c>
      <c r="AO22" s="18" t="n">
        <v>1732</v>
      </c>
      <c r="AP22" s="18" t="n">
        <v>-4269</v>
      </c>
      <c r="AQ22" s="18" t="n">
        <v>-397</v>
      </c>
      <c r="AR22" s="18" t="n">
        <v>-1510</v>
      </c>
    </row>
    <row r="23">
      <c r="B23" t="inlineStr">
        <is>
          <t>Net Change in Cash (incl. Restricted)</t>
        </is>
      </c>
      <c r="G23" s="18" t="n">
        <v>-1239</v>
      </c>
      <c r="H23" s="18" t="n">
        <v>-3280</v>
      </c>
      <c r="I23" s="18" t="n">
        <v>1134</v>
      </c>
      <c r="J23" s="18" t="n">
        <v>-493</v>
      </c>
      <c r="K23" s="18" t="n">
        <v>153</v>
      </c>
      <c r="L23" s="18" t="n">
        <v>-1539</v>
      </c>
      <c r="M23" s="18" t="n">
        <v>2437</v>
      </c>
      <c r="N23" s="18" t="n">
        <v>-873</v>
      </c>
      <c r="O23" s="18" t="n">
        <v>-857</v>
      </c>
      <c r="P23" s="18" t="n">
        <v>-591</v>
      </c>
      <c r="Q23" s="18" t="n">
        <v>2201</v>
      </c>
      <c r="R23" s="18" t="n">
        <v>-898</v>
      </c>
      <c r="S23" s="18" t="n">
        <v>945</v>
      </c>
      <c r="T23" s="18" t="n">
        <v>644</v>
      </c>
      <c r="U23" s="18" t="n">
        <v>2040</v>
      </c>
      <c r="V23" s="18" t="n">
        <v>618</v>
      </c>
      <c r="W23" s="18" t="n">
        <v>935</v>
      </c>
      <c r="X23" s="18" t="n">
        <v>-2692</v>
      </c>
      <c r="Y23" s="18" t="n">
        <v>4842</v>
      </c>
      <c r="Z23" s="18" t="n">
        <v>-703</v>
      </c>
      <c r="AA23" s="18" t="n">
        <v>-2538</v>
      </c>
      <c r="AB23" s="18" t="n">
        <v>-160</v>
      </c>
      <c r="AC23" s="18" t="n">
        <v>5131</v>
      </c>
      <c r="AN23" s="18" t="n">
        <v>-3878</v>
      </c>
      <c r="AO23" s="18" t="n">
        <v>178</v>
      </c>
      <c r="AP23" s="18" t="n">
        <v>-145</v>
      </c>
      <c r="AQ23" s="18" t="n">
        <v>4247</v>
      </c>
      <c r="AR23" s="18" t="n">
        <v>2382</v>
      </c>
    </row>
    <row r="24">
      <c r="B24" t="inlineStr">
        <is>
          <t>Cash + Restricted Cash, End of Period</t>
        </is>
      </c>
      <c r="G24" s="18" t="n">
        <v>5458</v>
      </c>
      <c r="H24" s="18" t="n">
        <v>2178</v>
      </c>
      <c r="I24" s="18" t="n">
        <v>3312</v>
      </c>
      <c r="J24" s="18" t="n">
        <v>2819</v>
      </c>
      <c r="K24" s="18" t="n">
        <v>2972</v>
      </c>
      <c r="L24" s="18" t="n">
        <v>1433</v>
      </c>
      <c r="M24" s="18" t="n">
        <v>3870</v>
      </c>
      <c r="N24" s="18" t="n">
        <v>2997</v>
      </c>
      <c r="O24" s="18" t="n">
        <v>2140</v>
      </c>
      <c r="P24" s="18" t="n">
        <v>1549</v>
      </c>
      <c r="Q24" s="18" t="n">
        <v>3750</v>
      </c>
      <c r="R24" s="18" t="n">
        <v>2852</v>
      </c>
      <c r="S24" s="18" t="n">
        <v>3797</v>
      </c>
      <c r="T24" s="18" t="n">
        <v>4441</v>
      </c>
      <c r="U24" s="18" t="n">
        <v>6481</v>
      </c>
      <c r="V24" s="18" t="n">
        <v>7099</v>
      </c>
      <c r="W24" s="18" t="n">
        <v>8034</v>
      </c>
      <c r="X24" s="18" t="n">
        <v>5342</v>
      </c>
      <c r="Y24" s="18" t="n">
        <v>10184</v>
      </c>
      <c r="Z24" s="18" t="n">
        <v>9481</v>
      </c>
      <c r="AA24" s="18" t="n">
        <v>6943</v>
      </c>
      <c r="AB24" s="18" t="n">
        <v>6783</v>
      </c>
      <c r="AC24" s="18" t="n">
        <v>11914</v>
      </c>
      <c r="AN24" s="18" t="n">
        <v>2819</v>
      </c>
      <c r="AO24" s="18" t="n">
        <v>2997</v>
      </c>
      <c r="AP24" s="18" t="n">
        <v>2852</v>
      </c>
      <c r="AQ24" s="18" t="n">
        <v>7099</v>
      </c>
      <c r="AR24" s="18" t="n">
        <v>9481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1" t="inlineStr">
        <is>
          <t>X</t>
        </is>
      </c>
      <c r="B3" s="6" t="inlineStr">
        <is>
          <t>Company Name</t>
        </is>
      </c>
      <c r="F3" t="inlineStr">
        <is>
          <t>Intuit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2" t="n">
        <v>45869</v>
      </c>
    </row>
    <row r="8"/>
    <row r="9">
      <c r="B9" s="6" t="inlineStr">
        <is>
          <t>Today</t>
        </is>
      </c>
      <c r="F9" s="22" t="n">
        <v>46211</v>
      </c>
    </row>
    <row r="10">
      <c r="B10" s="6" t="inlineStr">
        <is>
          <t>Share Price</t>
        </is>
      </c>
      <c r="F10" s="12" t="n">
        <v>281.17</v>
      </c>
    </row>
    <row r="11"/>
    <row r="12">
      <c r="B12" s="6" t="inlineStr">
        <is>
          <t>Minimum Cash (% of revenue)</t>
        </is>
      </c>
      <c r="F12" s="23" t="n">
        <v>0.1</v>
      </c>
    </row>
    <row r="13"/>
    <row r="14">
      <c r="A14" s="21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2026-07-08T18:25:54Z</dcterms:created>
  <dcterms:modified xmlns:dcterms="http://purl.org/dc/terms/" xmlns:xsi="http://www.w3.org/2001/XMLSchema-instance" xsi:type="dcterms:W3CDTF">2026-07-08T18:26:14Z</dcterms:modified>
</cp:coreProperties>
</file>