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&quot;₩&quot;#,##0.0_);(&quot;₩&quot;#,##0.0)"/>
    <numFmt numFmtId="165" formatCode="#,##0.000_);(#,##0.000)"/>
    <numFmt numFmtId="166" formatCode="&quot;₩&quot;#,##0_);(&quot;₩&quot;#,##0)"/>
    <numFmt numFmtId="167" formatCode="#,##0.0_);(#,##0.0)"/>
    <numFmt numFmtId="168" formatCode="#,##0.0%_);(#,##0.0%)"/>
    <numFmt numFmtId="169" formatCode="0.00&quot;x&quot;"/>
    <numFmt numFmtId="170" formatCode="&quot;₩&quot;#,##0"/>
  </numFmts>
  <fonts count="12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color rgb="003366FF"/>
      <sz val="10"/>
    </font>
    <font>
      <name val="Calibri"/>
      <i val="1"/>
      <color rgb="0000AA00"/>
      <sz val="10"/>
    </font>
    <font>
      <name val="Calibri"/>
      <i val="1"/>
      <color rgb="00808080"/>
      <sz val="9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14" fontId="7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8" fillId="2" borderId="0" applyAlignment="1" pivotButton="0" quotePrefix="0" xfId="0">
      <alignment horizontal="centerContinuous"/>
    </xf>
    <xf numFmtId="0" fontId="5" fillId="0" borderId="0" pivotButton="0" quotePrefix="0" xfId="0"/>
    <xf numFmtId="164" fontId="9" fillId="0" borderId="0" pivotButton="0" quotePrefix="0" xfId="0"/>
    <xf numFmtId="164" fontId="2" fillId="0" borderId="1" pivotButton="0" quotePrefix="0" xfId="0"/>
    <xf numFmtId="165" fontId="10" fillId="0" borderId="0" pivotButton="0" quotePrefix="0" xfId="0"/>
    <xf numFmtId="166" fontId="9" fillId="0" borderId="0" pivotButton="0" quotePrefix="0" xfId="0"/>
    <xf numFmtId="167" fontId="9" fillId="0" borderId="0" pivotButton="0" quotePrefix="0" xfId="0"/>
    <xf numFmtId="168" fontId="5" fillId="0" borderId="0" pivotButton="0" quotePrefix="0" xfId="0"/>
    <xf numFmtId="0" fontId="8" fillId="3" borderId="0" applyAlignment="1" pivotButton="0" quotePrefix="0" xfId="0">
      <alignment horizontal="centerContinuous"/>
    </xf>
    <xf numFmtId="165" fontId="2" fillId="0" borderId="1" pivotButton="0" quotePrefix="0" xfId="0"/>
    <xf numFmtId="3" fontId="5" fillId="0" borderId="0" pivotButton="0" quotePrefix="0" xfId="0"/>
    <xf numFmtId="169" fontId="5" fillId="0" borderId="0" pivotButton="0" quotePrefix="0" xfId="0"/>
    <xf numFmtId="164" fontId="5" fillId="0" borderId="0" pivotButton="0" quotePrefix="0" xfId="0"/>
    <xf numFmtId="166" fontId="5" fillId="0" borderId="0" pivotButton="0" quotePrefix="0" xfId="0"/>
    <xf numFmtId="0" fontId="8" fillId="4" borderId="0" applyAlignment="1" pivotButton="0" quotePrefix="0" xfId="0">
      <alignment horizontal="centerContinuous"/>
    </xf>
    <xf numFmtId="164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70" fontId="0" fillId="0" borderId="0" pivotButton="0" quotePrefix="0" xfId="0"/>
    <xf numFmtId="4" fontId="0" fillId="0" borderId="0" pivotButton="0" quotePrefix="0" xfId="0"/>
    <xf numFmtId="168" fontId="0" fillId="0" borderId="0" pivotButton="0" quotePrefix="0" xfId="0"/>
    <xf numFmtId="164" fontId="9" fillId="0" borderId="0" pivotButton="0" quotePrefix="0" xfId="0"/>
    <xf numFmtId="164" fontId="5" fillId="0" borderId="0" applyAlignment="1" pivotButton="0" quotePrefix="0" xfId="0">
      <alignment horizontal="right"/>
    </xf>
    <xf numFmtId="167" fontId="9" fillId="0" borderId="0" pivotButton="0" quotePrefix="0" xfId="0"/>
    <xf numFmtId="167" fontId="5" fillId="0" borderId="0" applyAlignment="1" pivotButton="0" quotePrefix="0" xfId="0">
      <alignment horizontal="right"/>
    </xf>
    <xf numFmtId="164" fontId="2" fillId="0" borderId="1" pivotButton="0" quotePrefix="0" xfId="0"/>
    <xf numFmtId="165" fontId="10" fillId="0" borderId="0" pivotButton="0" quotePrefix="0" xfId="0"/>
    <xf numFmtId="167" fontId="9" fillId="0" borderId="0" applyAlignment="1" pivotButton="0" quotePrefix="0" xfId="0">
      <alignment horizontal="right"/>
    </xf>
    <xf numFmtId="164" fontId="9" fillId="0" borderId="0" applyAlignment="1" pivotButton="0" quotePrefix="0" xfId="0">
      <alignment horizontal="right"/>
    </xf>
    <xf numFmtId="166" fontId="9" fillId="0" borderId="0" pivotButton="0" quotePrefix="0" xfId="0"/>
    <xf numFmtId="166" fontId="5" fillId="0" borderId="0" applyAlignment="1" pivotButton="0" quotePrefix="0" xfId="0">
      <alignment horizontal="right"/>
    </xf>
    <xf numFmtId="168" fontId="5" fillId="0" borderId="0" pivotButton="0" quotePrefix="0" xfId="0"/>
    <xf numFmtId="168" fontId="5" fillId="0" borderId="0" applyAlignment="1" pivotButton="0" quotePrefix="0" xfId="0">
      <alignment horizontal="right"/>
    </xf>
    <xf numFmtId="168" fontId="9" fillId="0" borderId="0" applyAlignment="1" pivotButton="0" quotePrefix="0" xfId="0">
      <alignment horizontal="right"/>
    </xf>
    <xf numFmtId="0" fontId="11" fillId="0" borderId="0" pivotButton="0" quotePrefix="0" xfId="0"/>
    <xf numFmtId="165" fontId="2" fillId="0" borderId="1" pivotButton="0" quotePrefix="0" xfId="0"/>
    <xf numFmtId="3" fontId="5" fillId="0" borderId="0" applyAlignment="1" pivotButton="0" quotePrefix="0" xfId="0">
      <alignment horizontal="right"/>
    </xf>
    <xf numFmtId="169" fontId="5" fillId="0" borderId="0" pivotButton="0" quotePrefix="0" xfId="0"/>
    <xf numFmtId="169" fontId="5" fillId="0" borderId="0" applyAlignment="1" pivotButton="0" quotePrefix="0" xfId="0">
      <alignment horizontal="right"/>
    </xf>
    <xf numFmtId="164" fontId="5" fillId="0" borderId="0" pivotButton="0" quotePrefix="0" xfId="0"/>
    <xf numFmtId="166" fontId="5" fillId="0" borderId="0" pivotButton="0" quotePrefix="0" xfId="0"/>
    <xf numFmtId="164" fontId="2" fillId="0" borderId="0" pivotButton="0" quotePrefix="0" xfId="0"/>
    <xf numFmtId="164" fontId="2" fillId="0" borderId="1" applyAlignment="1" pivotButton="0" quotePrefix="0" xfId="0">
      <alignment horizontal="right"/>
    </xf>
    <xf numFmtId="3" fontId="9" fillId="0" borderId="0" applyAlignment="1" pivotButton="0" quotePrefix="0" xfId="0">
      <alignment horizontal="right"/>
    </xf>
    <xf numFmtId="170" fontId="0" fillId="0" borderId="0" pivotButton="0" quotePrefix="0" xfId="0"/>
    <xf numFmtId="168" fontId="0" fillId="0" borderId="0" pivotButton="0" quotePrefix="0" xfId="0"/>
    <xf numFmtId="0" fontId="8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X309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4" customWidth="1" min="2" max="2"/>
    <col width="40" customWidth="1" min="3" max="3"/>
    <col width="12" customWidth="1" min="4" max="4"/>
    <col width="3" customWidth="1" min="5" max="5"/>
    <col width="3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2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3" customWidth="1" min="36" max="36"/>
    <col width="12" customWidth="1" min="37" max="37"/>
    <col width="12" customWidth="1" min="38" max="38"/>
    <col width="12" customWidth="1" min="39" max="39"/>
    <col width="12" customWidth="1" min="40" max="40"/>
    <col width="12" customWidth="1" min="41" max="41"/>
    <col width="12" customWidth="1" min="42" max="42"/>
    <col width="12" customWidth="1" min="43" max="43"/>
    <col width="12" customWidth="1" min="44" max="44"/>
    <col width="12" customWidth="1" min="45" max="45"/>
    <col width="12" customWidth="1" min="46" max="46"/>
    <col width="3" customWidth="1" min="47" max="47"/>
    <col width="12" customWidth="1" min="48" max="48"/>
    <col width="12" customWidth="1" min="49" max="49"/>
  </cols>
  <sheetData>
    <row r="1">
      <c r="B1" s="1" t="inlineStr">
        <is>
          <t>SK hynix</t>
        </is>
      </c>
    </row>
    <row r="2">
      <c r="B2" s="2" t="inlineStr">
        <is>
          <t>KRW in billions, except per share (EPS in KRW)</t>
        </is>
      </c>
    </row>
    <row r="3">
      <c r="B3" s="3" t="inlineStr">
        <is>
          <t>Ticker: HYNIX (KRX 000660)  |  FYE: December 31  |  K-IFRS, consolidated  |  USD shown nowhere: KRW is the currency of record</t>
        </is>
      </c>
    </row>
    <row r="4">
      <c r="G4" s="4" t="n">
        <v>44286</v>
      </c>
      <c r="H4" s="4" t="n">
        <v>44377</v>
      </c>
      <c r="I4" s="4" t="n">
        <v>44469</v>
      </c>
      <c r="J4" s="4" t="n">
        <v>44561</v>
      </c>
      <c r="K4" s="4" t="n">
        <v>44651</v>
      </c>
      <c r="L4" s="4" t="n">
        <v>44742</v>
      </c>
      <c r="M4" s="4" t="n">
        <v>44834</v>
      </c>
      <c r="N4" s="4" t="n">
        <v>44926</v>
      </c>
      <c r="O4" s="4" t="n">
        <v>45016</v>
      </c>
      <c r="P4" s="4" t="n">
        <v>45107</v>
      </c>
      <c r="Q4" s="4" t="n">
        <v>45199</v>
      </c>
      <c r="R4" s="4" t="n">
        <v>45291</v>
      </c>
      <c r="S4" s="4" t="n">
        <v>45382</v>
      </c>
      <c r="T4" s="4" t="n">
        <v>45473</v>
      </c>
      <c r="U4" s="4" t="n">
        <v>45565</v>
      </c>
      <c r="V4" s="4" t="n">
        <v>45657</v>
      </c>
      <c r="W4" s="4" t="n">
        <v>45747</v>
      </c>
      <c r="X4" s="4" t="n">
        <v>45838</v>
      </c>
      <c r="Y4" s="4" t="n">
        <v>45930</v>
      </c>
      <c r="Z4" s="4" t="n">
        <v>46022</v>
      </c>
      <c r="AA4" s="4" t="n">
        <v>46112</v>
      </c>
      <c r="AB4" s="4" t="n">
        <v>46203</v>
      </c>
      <c r="AC4" s="4" t="n">
        <v>46295</v>
      </c>
      <c r="AD4" s="4" t="n">
        <v>46387</v>
      </c>
      <c r="AE4" s="4" t="n">
        <v>46477</v>
      </c>
      <c r="AF4" s="4" t="n">
        <v>46568</v>
      </c>
      <c r="AG4" s="4" t="n">
        <v>46660</v>
      </c>
      <c r="AH4" s="4" t="n">
        <v>46752</v>
      </c>
      <c r="AI4" s="4" t="n">
        <v>46843</v>
      </c>
      <c r="AK4" s="4" t="n">
        <v>44561</v>
      </c>
      <c r="AL4" s="4" t="n">
        <v>44926</v>
      </c>
      <c r="AM4" s="4" t="n">
        <v>45291</v>
      </c>
      <c r="AN4" s="4" t="n">
        <v>45657</v>
      </c>
      <c r="AO4" s="4" t="n">
        <v>46022</v>
      </c>
      <c r="AP4" s="4" t="n">
        <v>46387</v>
      </c>
      <c r="AQ4" s="4" t="n">
        <v>46752</v>
      </c>
      <c r="AR4" s="4" t="n">
        <v>47118</v>
      </c>
      <c r="AS4" s="4" t="n">
        <v>47483</v>
      </c>
      <c r="AT4" s="4" t="n">
        <v>47848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C5" s="5" t="inlineStr">
        <is>
          <t>Q3'26E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I5" s="5" t="inlineStr">
        <is>
          <t>Q1'28E</t>
        </is>
      </c>
      <c r="AK5" s="5" t="inlineStr">
        <is>
          <t>FY2021</t>
        </is>
      </c>
      <c r="AL5" s="5" t="inlineStr">
        <is>
          <t>FY2022</t>
        </is>
      </c>
      <c r="AM5" s="5" t="inlineStr">
        <is>
          <t>FY2023</t>
        </is>
      </c>
      <c r="AN5" s="5" t="inlineStr">
        <is>
          <t>FY2024</t>
        </is>
      </c>
      <c r="AO5" s="5" t="inlineStr">
        <is>
          <t>FY2025</t>
        </is>
      </c>
      <c r="AP5" s="5" t="inlineStr">
        <is>
          <t>FY2026E</t>
        </is>
      </c>
      <c r="AQ5" s="5" t="inlineStr">
        <is>
          <t>FY2027E</t>
        </is>
      </c>
      <c r="AR5" s="5" t="inlineStr">
        <is>
          <t>FY2028E</t>
        </is>
      </c>
      <c r="AS5" s="5" t="inlineStr">
        <is>
          <t>FY2029E</t>
        </is>
      </c>
      <c r="AT5" s="5" t="inlineStr">
        <is>
          <t>FY2030E</t>
        </is>
      </c>
      <c r="AV5" s="6" t="inlineStr">
        <is>
          <t>CAGR</t>
        </is>
      </c>
      <c r="AW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  <c r="AT8" s="7" t="n"/>
    </row>
    <row r="9"/>
    <row r="10">
      <c r="C10" s="8" t="inlineStr">
        <is>
          <t>DRAM Revenue</t>
        </is>
      </c>
      <c r="G10" s="28" t="n">
        <v>6062.469</v>
      </c>
      <c r="H10" s="28" t="n">
        <v>7505.783</v>
      </c>
      <c r="I10" s="28" t="n">
        <v>8312.959999999999</v>
      </c>
      <c r="J10" s="28" t="n">
        <v>8718.499</v>
      </c>
      <c r="K10" s="28" t="n">
        <v>7857.576</v>
      </c>
      <c r="L10" s="28" t="n">
        <v>8781.735000000001</v>
      </c>
      <c r="M10" s="28" t="n">
        <v>6954.326</v>
      </c>
      <c r="N10" s="28" t="n">
        <v>4575.165</v>
      </c>
      <c r="O10" s="28" t="n">
        <v>2918.692</v>
      </c>
      <c r="P10" s="28" t="n">
        <v>4414.132</v>
      </c>
      <c r="Q10" s="28" t="n">
        <v>6085.615</v>
      </c>
      <c r="R10" s="28" t="n">
        <v>7350.223</v>
      </c>
      <c r="S10" s="28" t="n">
        <v>7493.448</v>
      </c>
      <c r="T10" s="28" t="n">
        <v>10700.356</v>
      </c>
      <c r="U10" s="28" t="n">
        <v>12048.412</v>
      </c>
      <c r="V10" s="28" t="n">
        <v>14489.448</v>
      </c>
      <c r="W10" s="28" t="n">
        <v>14036.87</v>
      </c>
      <c r="X10" s="28" t="n">
        <v>17123.99</v>
      </c>
      <c r="Y10" s="28" t="n">
        <v>19083.916</v>
      </c>
      <c r="Z10" s="28" t="n">
        <v>24659.358</v>
      </c>
      <c r="AA10" s="28" t="n">
        <v>40658.636</v>
      </c>
      <c r="AB10" s="29">
        <f>AA10*(1+AB70)*(1+AB71)</f>
        <v/>
      </c>
      <c r="AC10" s="29">
        <f>AB10*(1+AC70)*(1+AC71)</f>
        <v/>
      </c>
      <c r="AD10" s="29">
        <f>AC10*(1+AD70)*(1+AD71)</f>
        <v/>
      </c>
      <c r="AE10" s="29">
        <f>AD10*(1+AE70)*(1+AE71)</f>
        <v/>
      </c>
      <c r="AF10" s="29">
        <f>AE10*(1+AF70)*(1+AF71)</f>
        <v/>
      </c>
      <c r="AG10" s="29">
        <f>AF10*(1+AG70)*(1+AG71)</f>
        <v/>
      </c>
      <c r="AH10" s="29">
        <f>AG10*(1+AH70)*(1+AH71)</f>
        <v/>
      </c>
      <c r="AI10" s="29">
        <f>AH10*(1+AI70)*(1+AI71)</f>
        <v/>
      </c>
      <c r="AK10" s="28" t="n">
        <v>30599.711</v>
      </c>
      <c r="AL10" s="28" t="n">
        <v>28168.802</v>
      </c>
      <c r="AM10" s="28" t="n">
        <v>20768.662</v>
      </c>
      <c r="AN10" s="28" t="n">
        <v>44731.664</v>
      </c>
      <c r="AO10" s="28" t="n">
        <v>74904.13400000001</v>
      </c>
      <c r="AP10" s="29">
        <f>AA10+AB10+AC10+AD10</f>
        <v/>
      </c>
      <c r="AQ10" s="29">
        <f>AE10+AF10+AG10+AH10</f>
        <v/>
      </c>
      <c r="AR10" s="29">
        <f>AQ10*(1+AR78)</f>
        <v/>
      </c>
      <c r="AS10" s="29">
        <f>AR10*(1+AS78)</f>
        <v/>
      </c>
      <c r="AT10" s="29">
        <f>AS10*(1+AT78)</f>
        <v/>
      </c>
    </row>
    <row r="11">
      <c r="C11" s="8" t="inlineStr">
        <is>
          <t>NAND Flash Revenue</t>
        </is>
      </c>
      <c r="G11" s="30" t="n">
        <v>2007.523</v>
      </c>
      <c r="H11" s="30" t="n">
        <v>2305.681</v>
      </c>
      <c r="I11" s="30" t="n">
        <v>3044.004</v>
      </c>
      <c r="J11" s="30" t="n">
        <v>3172.239</v>
      </c>
      <c r="K11" s="30" t="n">
        <v>3913.395</v>
      </c>
      <c r="L11" s="30" t="n">
        <v>4517.859</v>
      </c>
      <c r="M11" s="30" t="n">
        <v>3388.185</v>
      </c>
      <c r="N11" s="30" t="n">
        <v>2364.484</v>
      </c>
      <c r="O11" s="30" t="n">
        <v>1688.034</v>
      </c>
      <c r="P11" s="30" t="n">
        <v>2240.211</v>
      </c>
      <c r="Q11" s="30" t="n">
        <v>2426.21</v>
      </c>
      <c r="R11" s="30" t="n">
        <v>3298.606</v>
      </c>
      <c r="S11" s="30" t="n">
        <v>4407.213</v>
      </c>
      <c r="T11" s="30" t="n">
        <v>5184.707</v>
      </c>
      <c r="U11" s="30" t="n">
        <v>4980.518</v>
      </c>
      <c r="V11" s="30" t="n">
        <v>4701.674</v>
      </c>
      <c r="W11" s="30" t="n">
        <v>3228.835</v>
      </c>
      <c r="X11" s="30" t="n">
        <v>4727.806</v>
      </c>
      <c r="Y11" s="30" t="n">
        <v>4989.186</v>
      </c>
      <c r="Z11" s="30" t="n">
        <v>7744.257</v>
      </c>
      <c r="AA11" s="30" t="n">
        <v>11574.235</v>
      </c>
      <c r="AB11" s="31">
        <f>AA11*(1+AB73)*(1+AB74)</f>
        <v/>
      </c>
      <c r="AC11" s="31">
        <f>AB11*(1+AC73)*(1+AC74)</f>
        <v/>
      </c>
      <c r="AD11" s="31">
        <f>AC11*(1+AD73)*(1+AD74)</f>
        <v/>
      </c>
      <c r="AE11" s="31">
        <f>AD11*(1+AE73)*(1+AE74)</f>
        <v/>
      </c>
      <c r="AF11" s="31">
        <f>AE11*(1+AF73)*(1+AF74)</f>
        <v/>
      </c>
      <c r="AG11" s="31">
        <f>AF11*(1+AG73)*(1+AG74)</f>
        <v/>
      </c>
      <c r="AH11" s="31">
        <f>AG11*(1+AH73)*(1+AH74)</f>
        <v/>
      </c>
      <c r="AI11" s="31">
        <f>AH11*(1+AI73)*(1+AI74)</f>
        <v/>
      </c>
      <c r="AK11" s="30" t="n">
        <v>10529.447</v>
      </c>
      <c r="AL11" s="30" t="n">
        <v>14183.923</v>
      </c>
      <c r="AM11" s="30" t="n">
        <v>9653.061</v>
      </c>
      <c r="AN11" s="30" t="n">
        <v>19274.112</v>
      </c>
      <c r="AO11" s="30" t="n">
        <v>20690.084</v>
      </c>
      <c r="AP11" s="31">
        <f>AA11+AB11+AC11+AD11</f>
        <v/>
      </c>
      <c r="AQ11" s="31">
        <f>AE11+AF11+AG11+AH11</f>
        <v/>
      </c>
      <c r="AR11" s="31">
        <f>AQ11*(1+AR79)</f>
        <v/>
      </c>
      <c r="AS11" s="31">
        <f>AR11*(1+AS79)</f>
        <v/>
      </c>
      <c r="AT11" s="31">
        <f>AS11*(1+AT79)</f>
        <v/>
      </c>
    </row>
    <row r="12">
      <c r="C12" s="8" t="inlineStr">
        <is>
          <t>Other Revenue (modules/services)</t>
        </is>
      </c>
      <c r="G12" s="30" t="n">
        <v>424.196</v>
      </c>
      <c r="H12" s="30" t="n">
        <v>510.207</v>
      </c>
      <c r="I12" s="30" t="n">
        <v>448.36</v>
      </c>
      <c r="J12" s="30" t="n">
        <v>485.871</v>
      </c>
      <c r="K12" s="30" t="n">
        <v>384.682</v>
      </c>
      <c r="L12" s="30" t="n">
        <v>511.407</v>
      </c>
      <c r="M12" s="30" t="n">
        <v>640.372</v>
      </c>
      <c r="N12" s="30" t="n">
        <v>732.3819999999999</v>
      </c>
      <c r="O12" s="30" t="n">
        <v>481.385</v>
      </c>
      <c r="P12" s="30" t="n">
        <v>651.59</v>
      </c>
      <c r="Q12" s="30" t="n">
        <v>554.346</v>
      </c>
      <c r="R12" s="30" t="n">
        <v>656.675</v>
      </c>
      <c r="S12" s="30" t="n">
        <v>528.937</v>
      </c>
      <c r="T12" s="30" t="n">
        <v>538.1950000000001</v>
      </c>
      <c r="U12" s="30" t="n">
        <v>544.139</v>
      </c>
      <c r="V12" s="30" t="n">
        <v>575.913</v>
      </c>
      <c r="W12" s="30" t="n">
        <v>373.436</v>
      </c>
      <c r="X12" s="30" t="n">
        <v>380.156</v>
      </c>
      <c r="Y12" s="30" t="n">
        <v>375.827</v>
      </c>
      <c r="Z12" s="30" t="n">
        <v>423.038</v>
      </c>
      <c r="AA12" s="30" t="n">
        <v>343.416</v>
      </c>
      <c r="AB12" s="31">
        <f>AA12*(1+AB76)</f>
        <v/>
      </c>
      <c r="AC12" s="31">
        <f>AB12*(1+AC76)</f>
        <v/>
      </c>
      <c r="AD12" s="31">
        <f>AC12*(1+AD76)</f>
        <v/>
      </c>
      <c r="AE12" s="31">
        <f>AD12*(1+AE76)</f>
        <v/>
      </c>
      <c r="AF12" s="31">
        <f>AE12*(1+AF76)</f>
        <v/>
      </c>
      <c r="AG12" s="31">
        <f>AF12*(1+AG76)</f>
        <v/>
      </c>
      <c r="AH12" s="31">
        <f>AG12*(1+AH76)</f>
        <v/>
      </c>
      <c r="AI12" s="31">
        <f>AH12*(1+AI76)</f>
        <v/>
      </c>
      <c r="AK12" s="30" t="n">
        <v>1868.634</v>
      </c>
      <c r="AL12" s="30" t="n">
        <v>2268.843</v>
      </c>
      <c r="AM12" s="30" t="n">
        <v>2343.996</v>
      </c>
      <c r="AN12" s="30" t="n">
        <v>2187.184</v>
      </c>
      <c r="AO12" s="30" t="n">
        <v>1552.457</v>
      </c>
      <c r="AP12" s="31">
        <f>AA12+AB12+AC12+AD12</f>
        <v/>
      </c>
      <c r="AQ12" s="31">
        <f>AE12+AF12+AG12+AH12</f>
        <v/>
      </c>
      <c r="AR12" s="31">
        <f>AQ12*(1+AR80)</f>
        <v/>
      </c>
      <c r="AS12" s="31">
        <f>AR12*(1+AS80)</f>
        <v/>
      </c>
      <c r="AT12" s="31">
        <f>AS12*(1+AT80)</f>
        <v/>
      </c>
    </row>
    <row r="13">
      <c r="B13" s="6" t="inlineStr">
        <is>
          <t>Total Revenue</t>
        </is>
      </c>
      <c r="G13" s="32">
        <f>G10+G11+G12</f>
        <v/>
      </c>
      <c r="H13" s="32">
        <f>H10+H11+H12</f>
        <v/>
      </c>
      <c r="I13" s="32">
        <f>I10+I11+I12</f>
        <v/>
      </c>
      <c r="J13" s="32">
        <f>J10+J11+J12</f>
        <v/>
      </c>
      <c r="K13" s="32">
        <f>K10+K11+K12</f>
        <v/>
      </c>
      <c r="L13" s="32">
        <f>L10+L11+L12</f>
        <v/>
      </c>
      <c r="M13" s="32">
        <f>M10+M11+M12</f>
        <v/>
      </c>
      <c r="N13" s="32">
        <f>N10+N11+N12</f>
        <v/>
      </c>
      <c r="O13" s="32">
        <f>O10+O11+O12</f>
        <v/>
      </c>
      <c r="P13" s="32">
        <f>P10+P11+P12</f>
        <v/>
      </c>
      <c r="Q13" s="32">
        <f>Q10+Q11+Q12</f>
        <v/>
      </c>
      <c r="R13" s="32">
        <f>R10+R11+R12</f>
        <v/>
      </c>
      <c r="S13" s="32">
        <f>S10+S11+S12</f>
        <v/>
      </c>
      <c r="T13" s="32">
        <f>T10+T11+T12</f>
        <v/>
      </c>
      <c r="U13" s="32">
        <f>U10+U11+U12</f>
        <v/>
      </c>
      <c r="V13" s="32">
        <f>V10+V11+V12</f>
        <v/>
      </c>
      <c r="W13" s="32">
        <f>W10+W11+W12</f>
        <v/>
      </c>
      <c r="X13" s="32">
        <f>X10+X11+X12</f>
        <v/>
      </c>
      <c r="Y13" s="32">
        <f>Y10+Y11+Y12</f>
        <v/>
      </c>
      <c r="Z13" s="32">
        <f>Z10+Z11+Z12</f>
        <v/>
      </c>
      <c r="AA13" s="32">
        <f>AA10+AA11+AA12</f>
        <v/>
      </c>
      <c r="AB13" s="32">
        <f>AB10+AB11+AB12</f>
        <v/>
      </c>
      <c r="AC13" s="32">
        <f>AC10+AC11+AC12</f>
        <v/>
      </c>
      <c r="AD13" s="32">
        <f>AD10+AD11+AD12</f>
        <v/>
      </c>
      <c r="AE13" s="32">
        <f>AE10+AE11+AE12</f>
        <v/>
      </c>
      <c r="AF13" s="32">
        <f>AF10+AF11+AF12</f>
        <v/>
      </c>
      <c r="AG13" s="32">
        <f>AG10+AG11+AG12</f>
        <v/>
      </c>
      <c r="AH13" s="32">
        <f>AH10+AH11+AH12</f>
        <v/>
      </c>
      <c r="AI13" s="32">
        <f>AI10+AI11+AI12</f>
        <v/>
      </c>
      <c r="AK13" s="32">
        <f>AK10+AK11+AK12</f>
        <v/>
      </c>
      <c r="AL13" s="32">
        <f>AL10+AL11+AL12</f>
        <v/>
      </c>
      <c r="AM13" s="32">
        <f>AM10+AM11+AM12</f>
        <v/>
      </c>
      <c r="AN13" s="32">
        <f>AN10+AN11+AN12</f>
        <v/>
      </c>
      <c r="AO13" s="32">
        <f>AO10+AO11+AO12</f>
        <v/>
      </c>
      <c r="AP13" s="32">
        <f>AP10+AP11+AP12</f>
        <v/>
      </c>
      <c r="AQ13" s="32">
        <f>AQ10+AQ11+AQ12</f>
        <v/>
      </c>
      <c r="AR13" s="32">
        <f>AR10+AR11+AR12</f>
        <v/>
      </c>
      <c r="AS13" s="32">
        <f>AS10+AS11+AS12</f>
        <v/>
      </c>
      <c r="AT13" s="32">
        <f>AT10+AT11+AT12</f>
        <v/>
      </c>
    </row>
    <row r="14">
      <c r="D14" s="3" t="inlineStr">
        <is>
          <t>Recon: Revenue</t>
        </is>
      </c>
      <c r="G14" s="33">
        <f>IF(_reported!G9="","",G13-_reported!G9)</f>
        <v/>
      </c>
      <c r="H14" s="33">
        <f>IF(_reported!H9="","",H13-_reported!H9)</f>
        <v/>
      </c>
      <c r="I14" s="33">
        <f>IF(_reported!I9="","",I13-_reported!I9)</f>
        <v/>
      </c>
      <c r="J14" s="33">
        <f>IF(_reported!J9="","",J13-_reported!J9)</f>
        <v/>
      </c>
      <c r="K14" s="33">
        <f>IF(_reported!K9="","",K13-_reported!K9)</f>
        <v/>
      </c>
      <c r="L14" s="33">
        <f>IF(_reported!L9="","",L13-_reported!L9)</f>
        <v/>
      </c>
      <c r="M14" s="33">
        <f>IF(_reported!M9="","",M13-_reported!M9)</f>
        <v/>
      </c>
      <c r="N14" s="33">
        <f>IF(_reported!N9="","",N13-_reported!N9)</f>
        <v/>
      </c>
      <c r="O14" s="33">
        <f>IF(_reported!O9="","",O13-_reported!O9)</f>
        <v/>
      </c>
      <c r="P14" s="33">
        <f>IF(_reported!P9="","",P13-_reported!P9)</f>
        <v/>
      </c>
      <c r="Q14" s="33">
        <f>IF(_reported!Q9="","",Q13-_reported!Q9)</f>
        <v/>
      </c>
      <c r="R14" s="33">
        <f>IF(_reported!R9="","",R13-_reported!R9)</f>
        <v/>
      </c>
      <c r="S14" s="33">
        <f>IF(_reported!S9="","",S13-_reported!S9)</f>
        <v/>
      </c>
      <c r="T14" s="33">
        <f>IF(_reported!T9="","",T13-_reported!T9)</f>
        <v/>
      </c>
      <c r="U14" s="33">
        <f>IF(_reported!U9="","",U13-_reported!U9)</f>
        <v/>
      </c>
      <c r="V14" s="33">
        <f>IF(_reported!V9="","",V13-_reported!V9)</f>
        <v/>
      </c>
      <c r="W14" s="33">
        <f>IF(_reported!W9="","",W13-_reported!W9)</f>
        <v/>
      </c>
      <c r="X14" s="33">
        <f>IF(_reported!X9="","",X13-_reported!X9)</f>
        <v/>
      </c>
      <c r="Y14" s="33">
        <f>IF(_reported!Y9="","",Y13-_reported!Y9)</f>
        <v/>
      </c>
      <c r="Z14" s="33">
        <f>IF(_reported!Z9="","",Z13-_reported!Z9)</f>
        <v/>
      </c>
      <c r="AA14" s="33">
        <f>IF(_reported!AA9="","",AA13-_reported!AA9)</f>
        <v/>
      </c>
      <c r="AB14" s="33">
        <f>IF(_reported!AB9="","",AB13-_reported!AB9)</f>
        <v/>
      </c>
      <c r="AC14" s="33">
        <f>IF(_reported!AC9="","",AC13-_reported!AC9)</f>
        <v/>
      </c>
      <c r="AD14" s="33">
        <f>IF(_reported!AD9="","",AD13-_reported!AD9)</f>
        <v/>
      </c>
      <c r="AE14" s="33">
        <f>IF(_reported!AE9="","",AE13-_reported!AE9)</f>
        <v/>
      </c>
      <c r="AF14" s="33">
        <f>IF(_reported!AF9="","",AF13-_reported!AF9)</f>
        <v/>
      </c>
      <c r="AG14" s="33">
        <f>IF(_reported!AG9="","",AG13-_reported!AG9)</f>
        <v/>
      </c>
      <c r="AH14" s="33">
        <f>IF(_reported!AH9="","",AH13-_reported!AH9)</f>
        <v/>
      </c>
      <c r="AI14" s="33">
        <f>IF(_reported!AI9="","",AI13-_reported!AI9)</f>
        <v/>
      </c>
      <c r="AK14" s="33">
        <f>IF(_reported!AK9="","",AK13-_reported!AK9)</f>
        <v/>
      </c>
      <c r="AL14" s="33">
        <f>IF(_reported!AL9="","",AL13-_reported!AL9)</f>
        <v/>
      </c>
      <c r="AM14" s="33">
        <f>IF(_reported!AM9="","",AM13-_reported!AM9)</f>
        <v/>
      </c>
      <c r="AN14" s="33">
        <f>IF(_reported!AN9="","",AN13-_reported!AN9)</f>
        <v/>
      </c>
      <c r="AO14" s="33">
        <f>IF(_reported!AO9="","",AO13-_reported!AO9)</f>
        <v/>
      </c>
      <c r="AP14" s="33">
        <f>IF(_reported!AP9="","",AP13-_reported!AP9)</f>
        <v/>
      </c>
      <c r="AQ14" s="33">
        <f>IF(_reported!AQ9="","",AQ13-_reported!AQ9)</f>
        <v/>
      </c>
      <c r="AR14" s="33">
        <f>IF(_reported!AR9="","",AR13-_reported!AR9)</f>
        <v/>
      </c>
      <c r="AS14" s="33">
        <f>IF(_reported!AS9="","",AS13-_reported!AS9)</f>
        <v/>
      </c>
      <c r="AT14" s="33">
        <f>IF(_reported!AT9="","",AT13-_reported!AT9)</f>
        <v/>
      </c>
    </row>
    <row r="15"/>
    <row r="16">
      <c r="C16" s="8" t="inlineStr">
        <is>
          <t>Less: Cost of Sales</t>
        </is>
      </c>
      <c r="G16" s="28" t="n">
        <v>-5765.64</v>
      </c>
      <c r="H16" s="28" t="n">
        <v>-5982.227</v>
      </c>
      <c r="I16" s="28" t="n">
        <v>-5974.27</v>
      </c>
      <c r="J16" s="28" t="n">
        <v>-6323.463</v>
      </c>
      <c r="K16" s="28" t="n">
        <v>-6754.457</v>
      </c>
      <c r="L16" s="28" t="n">
        <v>-7473.34</v>
      </c>
      <c r="M16" s="28" t="n">
        <v>-7117.303</v>
      </c>
      <c r="N16" s="28" t="n">
        <v>-7648.613</v>
      </c>
      <c r="O16" s="28" t="n">
        <v>-6733.41</v>
      </c>
      <c r="P16" s="28" t="n">
        <v>-8483.761</v>
      </c>
      <c r="Q16" s="28" t="n">
        <v>-9002.045</v>
      </c>
      <c r="R16" s="28" t="n">
        <v>-9079.950999999999</v>
      </c>
      <c r="S16" s="28" t="n">
        <v>-7634.953</v>
      </c>
      <c r="T16" s="28" t="n">
        <v>-8926.794</v>
      </c>
      <c r="U16" s="28" t="n">
        <v>-8401.684999999999</v>
      </c>
      <c r="V16" s="28" t="n">
        <v>-9401.382</v>
      </c>
      <c r="W16" s="28" t="n">
        <v>-7537.15</v>
      </c>
      <c r="X16" s="28" t="n">
        <v>-10248.628</v>
      </c>
      <c r="Y16" s="28" t="n">
        <v>-10419.829</v>
      </c>
      <c r="Z16" s="28" t="n">
        <v>-10250.278</v>
      </c>
      <c r="AA16" s="28" t="n">
        <v>-10896.873</v>
      </c>
      <c r="AB16" s="29">
        <f>-AB13*(1-AB58)</f>
        <v/>
      </c>
      <c r="AC16" s="29">
        <f>-AC13*(1-AC58)</f>
        <v/>
      </c>
      <c r="AD16" s="29">
        <f>-AD13*(1-AD58)</f>
        <v/>
      </c>
      <c r="AE16" s="29">
        <f>-AE13*(1-AE58)</f>
        <v/>
      </c>
      <c r="AF16" s="29">
        <f>-AF13*(1-AF58)</f>
        <v/>
      </c>
      <c r="AG16" s="29">
        <f>-AG13*(1-AG58)</f>
        <v/>
      </c>
      <c r="AH16" s="29">
        <f>-AH13*(1-AH58)</f>
        <v/>
      </c>
      <c r="AI16" s="29">
        <f>-AI13*(1-AI58)</f>
        <v/>
      </c>
      <c r="AK16" s="28" t="n">
        <v>-24045.6</v>
      </c>
      <c r="AL16" s="28" t="n">
        <v>-28993.713</v>
      </c>
      <c r="AM16" s="28" t="n">
        <v>-33299.167</v>
      </c>
      <c r="AN16" s="28" t="n">
        <v>-34364.814</v>
      </c>
      <c r="AO16" s="28" t="n">
        <v>-38455.885</v>
      </c>
      <c r="AP16" s="29">
        <f>AA16+AB16+AC16+AD16</f>
        <v/>
      </c>
      <c r="AQ16" s="29">
        <f>AE16+AF16+AG16+AH16</f>
        <v/>
      </c>
      <c r="AR16" s="29">
        <f>-AR13*(1-AR58)</f>
        <v/>
      </c>
      <c r="AS16" s="29">
        <f>-AS13*(1-AS58)</f>
        <v/>
      </c>
      <c r="AT16" s="29">
        <f>-AT13*(1-AT58)</f>
        <v/>
      </c>
    </row>
    <row r="17">
      <c r="B17" s="6" t="inlineStr">
        <is>
          <t>Gross Profit</t>
        </is>
      </c>
      <c r="G17" s="32">
        <f>G13+G16</f>
        <v/>
      </c>
      <c r="H17" s="32">
        <f>H13+H16</f>
        <v/>
      </c>
      <c r="I17" s="32">
        <f>I13+I16</f>
        <v/>
      </c>
      <c r="J17" s="32">
        <f>J13+J16</f>
        <v/>
      </c>
      <c r="K17" s="32">
        <f>K13+K16</f>
        <v/>
      </c>
      <c r="L17" s="32">
        <f>L13+L16</f>
        <v/>
      </c>
      <c r="M17" s="32">
        <f>M13+M16</f>
        <v/>
      </c>
      <c r="N17" s="32">
        <f>N13+N16</f>
        <v/>
      </c>
      <c r="O17" s="32">
        <f>O13+O16</f>
        <v/>
      </c>
      <c r="P17" s="32">
        <f>P13+P16</f>
        <v/>
      </c>
      <c r="Q17" s="32">
        <f>Q13+Q16</f>
        <v/>
      </c>
      <c r="R17" s="32">
        <f>R13+R16</f>
        <v/>
      </c>
      <c r="S17" s="32">
        <f>S13+S16</f>
        <v/>
      </c>
      <c r="T17" s="32">
        <f>T13+T16</f>
        <v/>
      </c>
      <c r="U17" s="32">
        <f>U13+U16</f>
        <v/>
      </c>
      <c r="V17" s="32">
        <f>V13+V16</f>
        <v/>
      </c>
      <c r="W17" s="32">
        <f>W13+W16</f>
        <v/>
      </c>
      <c r="X17" s="32">
        <f>X13+X16</f>
        <v/>
      </c>
      <c r="Y17" s="32">
        <f>Y13+Y16</f>
        <v/>
      </c>
      <c r="Z17" s="32">
        <f>Z13+Z16</f>
        <v/>
      </c>
      <c r="AA17" s="32">
        <f>AA13+AA16</f>
        <v/>
      </c>
      <c r="AB17" s="32">
        <f>AB13+AB16</f>
        <v/>
      </c>
      <c r="AC17" s="32">
        <f>AC13+AC16</f>
        <v/>
      </c>
      <c r="AD17" s="32">
        <f>AD13+AD16</f>
        <v/>
      </c>
      <c r="AE17" s="32">
        <f>AE13+AE16</f>
        <v/>
      </c>
      <c r="AF17" s="32">
        <f>AF13+AF16</f>
        <v/>
      </c>
      <c r="AG17" s="32">
        <f>AG13+AG16</f>
        <v/>
      </c>
      <c r="AH17" s="32">
        <f>AH13+AH16</f>
        <v/>
      </c>
      <c r="AI17" s="32">
        <f>AI13+AI16</f>
        <v/>
      </c>
      <c r="AK17" s="32">
        <f>AK13+AK16</f>
        <v/>
      </c>
      <c r="AL17" s="32">
        <f>AL13+AL16</f>
        <v/>
      </c>
      <c r="AM17" s="32">
        <f>AM13+AM16</f>
        <v/>
      </c>
      <c r="AN17" s="32">
        <f>AN13+AN16</f>
        <v/>
      </c>
      <c r="AO17" s="32">
        <f>AO13+AO16</f>
        <v/>
      </c>
      <c r="AP17" s="32">
        <f>AP13+AP16</f>
        <v/>
      </c>
      <c r="AQ17" s="32">
        <f>AQ13+AQ16</f>
        <v/>
      </c>
      <c r="AR17" s="32">
        <f>AR13+AR16</f>
        <v/>
      </c>
      <c r="AS17" s="32">
        <f>AS13+AS16</f>
        <v/>
      </c>
      <c r="AT17" s="32">
        <f>AT13+AT16</f>
        <v/>
      </c>
    </row>
    <row r="18">
      <c r="D18" s="3" t="inlineStr">
        <is>
          <t>Recon: Gross Profit</t>
        </is>
      </c>
      <c r="G18" s="33">
        <f>IF(_reported!G10="","",G17-_reported!G10)</f>
        <v/>
      </c>
      <c r="H18" s="33">
        <f>IF(_reported!H10="","",H17-_reported!H10)</f>
        <v/>
      </c>
      <c r="I18" s="33">
        <f>IF(_reported!I10="","",I17-_reported!I10)</f>
        <v/>
      </c>
      <c r="J18" s="33">
        <f>IF(_reported!J10="","",J17-_reported!J10)</f>
        <v/>
      </c>
      <c r="K18" s="33">
        <f>IF(_reported!K10="","",K17-_reported!K10)</f>
        <v/>
      </c>
      <c r="L18" s="33">
        <f>IF(_reported!L10="","",L17-_reported!L10)</f>
        <v/>
      </c>
      <c r="M18" s="33">
        <f>IF(_reported!M10="","",M17-_reported!M10)</f>
        <v/>
      </c>
      <c r="N18" s="33">
        <f>IF(_reported!N10="","",N17-_reported!N10)</f>
        <v/>
      </c>
      <c r="O18" s="33">
        <f>IF(_reported!O10="","",O17-_reported!O10)</f>
        <v/>
      </c>
      <c r="P18" s="33">
        <f>IF(_reported!P10="","",P17-_reported!P10)</f>
        <v/>
      </c>
      <c r="Q18" s="33">
        <f>IF(_reported!Q10="","",Q17-_reported!Q10)</f>
        <v/>
      </c>
      <c r="R18" s="33">
        <f>IF(_reported!R10="","",R17-_reported!R10)</f>
        <v/>
      </c>
      <c r="S18" s="33">
        <f>IF(_reported!S10="","",S17-_reported!S10)</f>
        <v/>
      </c>
      <c r="T18" s="33">
        <f>IF(_reported!T10="","",T17-_reported!T10)</f>
        <v/>
      </c>
      <c r="U18" s="33">
        <f>IF(_reported!U10="","",U17-_reported!U10)</f>
        <v/>
      </c>
      <c r="V18" s="33">
        <f>IF(_reported!V10="","",V17-_reported!V10)</f>
        <v/>
      </c>
      <c r="W18" s="33">
        <f>IF(_reported!W10="","",W17-_reported!W10)</f>
        <v/>
      </c>
      <c r="X18" s="33">
        <f>IF(_reported!X10="","",X17-_reported!X10)</f>
        <v/>
      </c>
      <c r="Y18" s="33">
        <f>IF(_reported!Y10="","",Y17-_reported!Y10)</f>
        <v/>
      </c>
      <c r="Z18" s="33">
        <f>IF(_reported!Z10="","",Z17-_reported!Z10)</f>
        <v/>
      </c>
      <c r="AA18" s="33">
        <f>IF(_reported!AA10="","",AA17-_reported!AA10)</f>
        <v/>
      </c>
      <c r="AB18" s="33">
        <f>IF(_reported!AB10="","",AB17-_reported!AB10)</f>
        <v/>
      </c>
      <c r="AC18" s="33">
        <f>IF(_reported!AC10="","",AC17-_reported!AC10)</f>
        <v/>
      </c>
      <c r="AD18" s="33">
        <f>IF(_reported!AD10="","",AD17-_reported!AD10)</f>
        <v/>
      </c>
      <c r="AE18" s="33">
        <f>IF(_reported!AE10="","",AE17-_reported!AE10)</f>
        <v/>
      </c>
      <c r="AF18" s="33">
        <f>IF(_reported!AF10="","",AF17-_reported!AF10)</f>
        <v/>
      </c>
      <c r="AG18" s="33">
        <f>IF(_reported!AG10="","",AG17-_reported!AG10)</f>
        <v/>
      </c>
      <c r="AH18" s="33">
        <f>IF(_reported!AH10="","",AH17-_reported!AH10)</f>
        <v/>
      </c>
      <c r="AI18" s="33">
        <f>IF(_reported!AI10="","",AI17-_reported!AI10)</f>
        <v/>
      </c>
      <c r="AK18" s="33">
        <f>IF(_reported!AK10="","",AK17-_reported!AK10)</f>
        <v/>
      </c>
      <c r="AL18" s="33">
        <f>IF(_reported!AL10="","",AL17-_reported!AL10)</f>
        <v/>
      </c>
      <c r="AM18" s="33">
        <f>IF(_reported!AM10="","",AM17-_reported!AM10)</f>
        <v/>
      </c>
      <c r="AN18" s="33">
        <f>IF(_reported!AN10="","",AN17-_reported!AN10)</f>
        <v/>
      </c>
      <c r="AO18" s="33">
        <f>IF(_reported!AO10="","",AO17-_reported!AO10)</f>
        <v/>
      </c>
      <c r="AP18" s="33">
        <f>IF(_reported!AP10="","",AP17-_reported!AP10)</f>
        <v/>
      </c>
      <c r="AQ18" s="33">
        <f>IF(_reported!AQ10="","",AQ17-_reported!AQ10)</f>
        <v/>
      </c>
      <c r="AR18" s="33">
        <f>IF(_reported!AR10="","",AR17-_reported!AR10)</f>
        <v/>
      </c>
      <c r="AS18" s="33">
        <f>IF(_reported!AS10="","",AS17-_reported!AS10)</f>
        <v/>
      </c>
      <c r="AT18" s="33">
        <f>IF(_reported!AT10="","",AT17-_reported!AT10)</f>
        <v/>
      </c>
    </row>
    <row r="19"/>
    <row r="20">
      <c r="C20" s="8" t="inlineStr">
        <is>
          <t>Less: Selling &amp; Administrative Expenses</t>
        </is>
      </c>
      <c r="G20" s="28" t="n">
        <v>-1404.127</v>
      </c>
      <c r="H20" s="28" t="n">
        <v>-1644.87</v>
      </c>
      <c r="I20" s="28" t="n">
        <v>-1659.233</v>
      </c>
      <c r="J20" s="28" t="n">
        <v>-1833.622</v>
      </c>
      <c r="K20" s="28" t="n">
        <v>-2537.299</v>
      </c>
      <c r="L20" s="28" t="n">
        <v>-2140.435</v>
      </c>
      <c r="M20" s="28" t="n">
        <v>-2205.057</v>
      </c>
      <c r="N20" s="28" t="n">
        <v>-1935.647</v>
      </c>
      <c r="O20" s="28" t="n">
        <v>-1757.003</v>
      </c>
      <c r="P20" s="28" t="n">
        <v>-1704.256</v>
      </c>
      <c r="Q20" s="28" t="n">
        <v>-1856.087</v>
      </c>
      <c r="R20" s="28" t="n">
        <v>-1879.519</v>
      </c>
      <c r="S20" s="28" t="n">
        <v>-1908.616</v>
      </c>
      <c r="T20" s="28" t="n">
        <v>-2027.928</v>
      </c>
      <c r="U20" s="28" t="n">
        <v>-2141.426</v>
      </c>
      <c r="V20" s="28" t="n">
        <v>-2282.857</v>
      </c>
      <c r="W20" s="28" t="n">
        <v>-2661.487</v>
      </c>
      <c r="X20" s="28" t="n">
        <v>-2770.473</v>
      </c>
      <c r="Y20" s="28" t="n">
        <v>-2645.71</v>
      </c>
      <c r="Z20" s="28" t="n">
        <v>-3406.801</v>
      </c>
      <c r="AA20" s="28" t="n">
        <v>-4069.131</v>
      </c>
      <c r="AB20" s="29">
        <f>-AB13*AB59</f>
        <v/>
      </c>
      <c r="AC20" s="29">
        <f>-AC13*AC59</f>
        <v/>
      </c>
      <c r="AD20" s="29">
        <f>-AD13*AD59</f>
        <v/>
      </c>
      <c r="AE20" s="29">
        <f>-AE13*AE59</f>
        <v/>
      </c>
      <c r="AF20" s="29">
        <f>-AF13*AF59</f>
        <v/>
      </c>
      <c r="AG20" s="29">
        <f>-AG13*AG59</f>
        <v/>
      </c>
      <c r="AH20" s="29">
        <f>-AH13*AH59</f>
        <v/>
      </c>
      <c r="AI20" s="29">
        <f>-AI13*AI59</f>
        <v/>
      </c>
      <c r="AK20" s="28" t="n">
        <v>-6541.852</v>
      </c>
      <c r="AL20" s="28" t="n">
        <v>-8818.438</v>
      </c>
      <c r="AM20" s="28" t="n">
        <v>-7196.865</v>
      </c>
      <c r="AN20" s="28" t="n">
        <v>-8360.826999999999</v>
      </c>
      <c r="AO20" s="28" t="n">
        <v>-11484.471</v>
      </c>
      <c r="AP20" s="29">
        <f>AA20+AB20+AC20+AD20</f>
        <v/>
      </c>
      <c r="AQ20" s="29">
        <f>AE20+AF20+AG20+AH20</f>
        <v/>
      </c>
      <c r="AR20" s="29">
        <f>-AR13*AR59</f>
        <v/>
      </c>
      <c r="AS20" s="29">
        <f>-AS13*AS59</f>
        <v/>
      </c>
      <c r="AT20" s="29">
        <f>-AT13*AT59</f>
        <v/>
      </c>
    </row>
    <row r="21">
      <c r="B21" s="6" t="inlineStr">
        <is>
          <t>Operating Profit</t>
        </is>
      </c>
      <c r="G21" s="32">
        <f>G17+G20</f>
        <v/>
      </c>
      <c r="H21" s="32">
        <f>H17+H20</f>
        <v/>
      </c>
      <c r="I21" s="32">
        <f>I17+I20</f>
        <v/>
      </c>
      <c r="J21" s="32">
        <f>J17+J20</f>
        <v/>
      </c>
      <c r="K21" s="32">
        <f>K17+K20</f>
        <v/>
      </c>
      <c r="L21" s="32">
        <f>L17+L20</f>
        <v/>
      </c>
      <c r="M21" s="32">
        <f>M17+M20</f>
        <v/>
      </c>
      <c r="N21" s="32">
        <f>N17+N20</f>
        <v/>
      </c>
      <c r="O21" s="32">
        <f>O17+O20</f>
        <v/>
      </c>
      <c r="P21" s="32">
        <f>P17+P20</f>
        <v/>
      </c>
      <c r="Q21" s="32">
        <f>Q17+Q20</f>
        <v/>
      </c>
      <c r="R21" s="32">
        <f>R17+R20</f>
        <v/>
      </c>
      <c r="S21" s="32">
        <f>S17+S20</f>
        <v/>
      </c>
      <c r="T21" s="32">
        <f>T17+T20</f>
        <v/>
      </c>
      <c r="U21" s="32">
        <f>U17+U20</f>
        <v/>
      </c>
      <c r="V21" s="32">
        <f>V17+V20</f>
        <v/>
      </c>
      <c r="W21" s="32">
        <f>W17+W20</f>
        <v/>
      </c>
      <c r="X21" s="32">
        <f>X17+X20</f>
        <v/>
      </c>
      <c r="Y21" s="32">
        <f>Y17+Y20</f>
        <v/>
      </c>
      <c r="Z21" s="32">
        <f>Z17+Z20</f>
        <v/>
      </c>
      <c r="AA21" s="32">
        <f>AA17+AA20</f>
        <v/>
      </c>
      <c r="AB21" s="32">
        <f>AB17+AB20</f>
        <v/>
      </c>
      <c r="AC21" s="32">
        <f>AC17+AC20</f>
        <v/>
      </c>
      <c r="AD21" s="32">
        <f>AD17+AD20</f>
        <v/>
      </c>
      <c r="AE21" s="32">
        <f>AE17+AE20</f>
        <v/>
      </c>
      <c r="AF21" s="32">
        <f>AF17+AF20</f>
        <v/>
      </c>
      <c r="AG21" s="32">
        <f>AG17+AG20</f>
        <v/>
      </c>
      <c r="AH21" s="32">
        <f>AH17+AH20</f>
        <v/>
      </c>
      <c r="AI21" s="32">
        <f>AI17+AI20</f>
        <v/>
      </c>
      <c r="AK21" s="32">
        <f>AK17+AK20</f>
        <v/>
      </c>
      <c r="AL21" s="32">
        <f>AL17+AL20</f>
        <v/>
      </c>
      <c r="AM21" s="32">
        <f>AM17+AM20</f>
        <v/>
      </c>
      <c r="AN21" s="32">
        <f>AN17+AN20</f>
        <v/>
      </c>
      <c r="AO21" s="32">
        <f>AO17+AO20</f>
        <v/>
      </c>
      <c r="AP21" s="32">
        <f>AP17+AP20</f>
        <v/>
      </c>
      <c r="AQ21" s="32">
        <f>AQ17+AQ20</f>
        <v/>
      </c>
      <c r="AR21" s="32">
        <f>AR17+AR20</f>
        <v/>
      </c>
      <c r="AS21" s="32">
        <f>AS17+AS20</f>
        <v/>
      </c>
      <c r="AT21" s="32">
        <f>AT17+AT20</f>
        <v/>
      </c>
    </row>
    <row r="22">
      <c r="D22" s="3" t="inlineStr">
        <is>
          <t>Recon: Operating Profit</t>
        </is>
      </c>
      <c r="G22" s="33">
        <f>IF(_reported!G11="","",G21-_reported!G11)</f>
        <v/>
      </c>
      <c r="H22" s="33">
        <f>IF(_reported!H11="","",H21-_reported!H11)</f>
        <v/>
      </c>
      <c r="I22" s="33">
        <f>IF(_reported!I11="","",I21-_reported!I11)</f>
        <v/>
      </c>
      <c r="J22" s="33">
        <f>IF(_reported!J11="","",J21-_reported!J11)</f>
        <v/>
      </c>
      <c r="K22" s="33">
        <f>IF(_reported!K11="","",K21-_reported!K11)</f>
        <v/>
      </c>
      <c r="L22" s="33">
        <f>IF(_reported!L11="","",L21-_reported!L11)</f>
        <v/>
      </c>
      <c r="M22" s="33">
        <f>IF(_reported!M11="","",M21-_reported!M11)</f>
        <v/>
      </c>
      <c r="N22" s="33">
        <f>IF(_reported!N11="","",N21-_reported!N11)</f>
        <v/>
      </c>
      <c r="O22" s="33">
        <f>IF(_reported!O11="","",O21-_reported!O11)</f>
        <v/>
      </c>
      <c r="P22" s="33">
        <f>IF(_reported!P11="","",P21-_reported!P11)</f>
        <v/>
      </c>
      <c r="Q22" s="33">
        <f>IF(_reported!Q11="","",Q21-_reported!Q11)</f>
        <v/>
      </c>
      <c r="R22" s="33">
        <f>IF(_reported!R11="","",R21-_reported!R11)</f>
        <v/>
      </c>
      <c r="S22" s="33">
        <f>IF(_reported!S11="","",S21-_reported!S11)</f>
        <v/>
      </c>
      <c r="T22" s="33">
        <f>IF(_reported!T11="","",T21-_reported!T11)</f>
        <v/>
      </c>
      <c r="U22" s="33">
        <f>IF(_reported!U11="","",U21-_reported!U11)</f>
        <v/>
      </c>
      <c r="V22" s="33">
        <f>IF(_reported!V11="","",V21-_reported!V11)</f>
        <v/>
      </c>
      <c r="W22" s="33">
        <f>IF(_reported!W11="","",W21-_reported!W11)</f>
        <v/>
      </c>
      <c r="X22" s="33">
        <f>IF(_reported!X11="","",X21-_reported!X11)</f>
        <v/>
      </c>
      <c r="Y22" s="33">
        <f>IF(_reported!Y11="","",Y21-_reported!Y11)</f>
        <v/>
      </c>
      <c r="Z22" s="33">
        <f>IF(_reported!Z11="","",Z21-_reported!Z11)</f>
        <v/>
      </c>
      <c r="AA22" s="33">
        <f>IF(_reported!AA11="","",AA21-_reported!AA11)</f>
        <v/>
      </c>
      <c r="AB22" s="33">
        <f>IF(_reported!AB11="","",AB21-_reported!AB11)</f>
        <v/>
      </c>
      <c r="AC22" s="33">
        <f>IF(_reported!AC11="","",AC21-_reported!AC11)</f>
        <v/>
      </c>
      <c r="AD22" s="33">
        <f>IF(_reported!AD11="","",AD21-_reported!AD11)</f>
        <v/>
      </c>
      <c r="AE22" s="33">
        <f>IF(_reported!AE11="","",AE21-_reported!AE11)</f>
        <v/>
      </c>
      <c r="AF22" s="33">
        <f>IF(_reported!AF11="","",AF21-_reported!AF11)</f>
        <v/>
      </c>
      <c r="AG22" s="33">
        <f>IF(_reported!AG11="","",AG21-_reported!AG11)</f>
        <v/>
      </c>
      <c r="AH22" s="33">
        <f>IF(_reported!AH11="","",AH21-_reported!AH11)</f>
        <v/>
      </c>
      <c r="AI22" s="33">
        <f>IF(_reported!AI11="","",AI21-_reported!AI11)</f>
        <v/>
      </c>
      <c r="AK22" s="33">
        <f>IF(_reported!AK11="","",AK21-_reported!AK11)</f>
        <v/>
      </c>
      <c r="AL22" s="33">
        <f>IF(_reported!AL11="","",AL21-_reported!AL11)</f>
        <v/>
      </c>
      <c r="AM22" s="33">
        <f>IF(_reported!AM11="","",AM21-_reported!AM11)</f>
        <v/>
      </c>
      <c r="AN22" s="33">
        <f>IF(_reported!AN11="","",AN21-_reported!AN11)</f>
        <v/>
      </c>
      <c r="AO22" s="33">
        <f>IF(_reported!AO11="","",AO21-_reported!AO11)</f>
        <v/>
      </c>
      <c r="AP22" s="33">
        <f>IF(_reported!AP11="","",AP21-_reported!AP11)</f>
        <v/>
      </c>
      <c r="AQ22" s="33">
        <f>IF(_reported!AQ11="","",AQ21-_reported!AQ11)</f>
        <v/>
      </c>
      <c r="AR22" s="33">
        <f>IF(_reported!AR11="","",AR21-_reported!AR11)</f>
        <v/>
      </c>
      <c r="AS22" s="33">
        <f>IF(_reported!AS11="","",AS21-_reported!AS11)</f>
        <v/>
      </c>
      <c r="AT22" s="33">
        <f>IF(_reported!AT11="","",AT21-_reported!AT11)</f>
        <v/>
      </c>
    </row>
    <row r="23"/>
    <row r="24">
      <c r="C24" s="8" t="inlineStr">
        <is>
          <t>Finance Income</t>
        </is>
      </c>
      <c r="G24" s="28" t="n">
        <v>597.5650000000001</v>
      </c>
      <c r="H24" s="28" t="n">
        <v>216.373</v>
      </c>
      <c r="I24" s="28" t="n">
        <v>649.8200000000001</v>
      </c>
      <c r="J24" s="28" t="n">
        <v>913.758</v>
      </c>
      <c r="K24" s="28" t="n">
        <v>657.956</v>
      </c>
      <c r="L24" s="28" t="n">
        <v>1425.304</v>
      </c>
      <c r="M24" s="28" t="n">
        <v>2095.629</v>
      </c>
      <c r="N24" s="28" t="n">
        <v>-464.611</v>
      </c>
      <c r="O24" s="28" t="n">
        <v>1073.308</v>
      </c>
      <c r="P24" s="28" t="n">
        <v>447.027</v>
      </c>
      <c r="Q24" s="28" t="n">
        <v>668.23</v>
      </c>
      <c r="R24" s="28" t="n">
        <v>73.236</v>
      </c>
      <c r="S24" s="28" t="n">
        <v>1117.553</v>
      </c>
      <c r="T24" s="28" t="n">
        <v>915.4109999999999</v>
      </c>
      <c r="U24" s="28" t="n">
        <v>1594.457</v>
      </c>
      <c r="V24" s="28" t="n">
        <v>1227.661</v>
      </c>
      <c r="W24" s="28" t="n">
        <v>2687.359</v>
      </c>
      <c r="X24" s="28" t="n">
        <v>1719.38</v>
      </c>
      <c r="Y24" s="28" t="n">
        <v>4490.315</v>
      </c>
      <c r="Z24" s="28" t="n">
        <v>7476.426</v>
      </c>
      <c r="AA24" s="28" t="n">
        <v>17056.35</v>
      </c>
      <c r="AB24" s="29">
        <f>AB13*AB61</f>
        <v/>
      </c>
      <c r="AC24" s="29">
        <f>AC13*AC61</f>
        <v/>
      </c>
      <c r="AD24" s="29">
        <f>AD13*AD61</f>
        <v/>
      </c>
      <c r="AE24" s="29">
        <f>AE13*AE61</f>
        <v/>
      </c>
      <c r="AF24" s="29">
        <f>AF13*AF61</f>
        <v/>
      </c>
      <c r="AG24" s="29">
        <f>AG13*AG61</f>
        <v/>
      </c>
      <c r="AH24" s="29">
        <f>AH13*AH61</f>
        <v/>
      </c>
      <c r="AI24" s="29">
        <f>AI13*AI61</f>
        <v/>
      </c>
      <c r="AK24" s="28" t="n">
        <v>2377.516</v>
      </c>
      <c r="AL24" s="28" t="n">
        <v>3714.278</v>
      </c>
      <c r="AM24" s="28" t="n">
        <v>2261.801</v>
      </c>
      <c r="AN24" s="28" t="n">
        <v>4855.082</v>
      </c>
      <c r="AO24" s="28" t="n">
        <v>16373.48</v>
      </c>
      <c r="AP24" s="29">
        <f>AA24+AB24+AC24+AD24</f>
        <v/>
      </c>
      <c r="AQ24" s="29">
        <f>AE24+AF24+AG24+AH24</f>
        <v/>
      </c>
      <c r="AR24" s="29">
        <f>AR13*AR61</f>
        <v/>
      </c>
      <c r="AS24" s="29">
        <f>AS13*AS61</f>
        <v/>
      </c>
      <c r="AT24" s="29">
        <f>AT13*AT61</f>
        <v/>
      </c>
    </row>
    <row r="25">
      <c r="C25" s="8" t="inlineStr">
        <is>
          <t>Less: Finance Expenses</t>
        </is>
      </c>
      <c r="G25" s="30" t="n">
        <v>-589.521</v>
      </c>
      <c r="H25" s="30" t="n">
        <v>-216.686</v>
      </c>
      <c r="I25" s="30" t="n">
        <v>-274.108</v>
      </c>
      <c r="J25" s="30" t="n">
        <v>-389.545</v>
      </c>
      <c r="K25" s="30" t="n">
        <v>-737.321</v>
      </c>
      <c r="L25" s="30" t="n">
        <v>-1814.401</v>
      </c>
      <c r="M25" s="30" t="n">
        <v>-2064.165</v>
      </c>
      <c r="N25" s="30" t="n">
        <v>-475.666</v>
      </c>
      <c r="O25" s="30" t="n">
        <v>-1202.394</v>
      </c>
      <c r="P25" s="30" t="n">
        <v>-1312.018</v>
      </c>
      <c r="Q25" s="30" t="n">
        <v>-1141.653</v>
      </c>
      <c r="R25" s="30" t="n">
        <v>-2437.102</v>
      </c>
      <c r="S25" s="30" t="n">
        <v>-1625.139</v>
      </c>
      <c r="T25" s="30" t="n">
        <v>-1312.751</v>
      </c>
      <c r="U25" s="30" t="n">
        <v>-1778.636</v>
      </c>
      <c r="V25" s="30" t="n">
        <v>-991.471</v>
      </c>
      <c r="W25" s="30" t="n">
        <v>-764.604</v>
      </c>
      <c r="X25" s="30" t="n">
        <v>-2172.268</v>
      </c>
      <c r="Y25" s="30" t="n">
        <v>-1092.286</v>
      </c>
      <c r="Z25" s="30" t="n">
        <v>-8475.84</v>
      </c>
      <c r="AA25" s="30" t="n">
        <v>-3023.483</v>
      </c>
      <c r="AB25" s="34" t="n">
        <v>0</v>
      </c>
      <c r="AC25" s="34" t="n">
        <v>0</v>
      </c>
      <c r="AD25" s="34" t="n">
        <v>0</v>
      </c>
      <c r="AE25" s="34" t="n">
        <v>0</v>
      </c>
      <c r="AF25" s="34" t="n">
        <v>0</v>
      </c>
      <c r="AG25" s="34" t="n">
        <v>0</v>
      </c>
      <c r="AH25" s="34" t="n">
        <v>0</v>
      </c>
      <c r="AI25" s="34" t="n">
        <v>0</v>
      </c>
      <c r="AK25" s="30" t="n">
        <v>-1469.86</v>
      </c>
      <c r="AL25" s="30" t="n">
        <v>-5091.553</v>
      </c>
      <c r="AM25" s="30" t="n">
        <v>-6093.167</v>
      </c>
      <c r="AN25" s="30" t="n">
        <v>-5707.997</v>
      </c>
      <c r="AO25" s="30" t="n">
        <v>-12504.998</v>
      </c>
      <c r="AP25" s="31">
        <f>AA25+AB25+AC25+AD25</f>
        <v/>
      </c>
      <c r="AQ25" s="31">
        <f>AE25+AF25+AG25+AH25</f>
        <v/>
      </c>
      <c r="AR25" s="34" t="n">
        <v>0</v>
      </c>
      <c r="AS25" s="34" t="n">
        <v>0</v>
      </c>
      <c r="AT25" s="34" t="n">
        <v>0</v>
      </c>
    </row>
    <row r="26">
      <c r="C26" s="8" t="inlineStr">
        <is>
          <t>Share of Profit (Loss) of Equity-Accounted Investees</t>
        </is>
      </c>
      <c r="G26" s="30" t="n">
        <v>17.479</v>
      </c>
      <c r="H26" s="30" t="n">
        <v>125.458</v>
      </c>
      <c r="I26" s="30" t="n">
        <v>41.493</v>
      </c>
      <c r="J26" s="30" t="n">
        <v>-22.15</v>
      </c>
      <c r="K26" s="30" t="n">
        <v>31.967</v>
      </c>
      <c r="L26" s="30" t="n">
        <v>60.752</v>
      </c>
      <c r="M26" s="30" t="n">
        <v>26.526</v>
      </c>
      <c r="N26" s="30" t="n">
        <v>11.941</v>
      </c>
      <c r="O26" s="30" t="n">
        <v>2.745</v>
      </c>
      <c r="P26" s="30" t="n">
        <v>10.102</v>
      </c>
      <c r="Q26" s="30" t="n">
        <v>6.011</v>
      </c>
      <c r="R26" s="30" t="n">
        <v>-3.797</v>
      </c>
      <c r="S26" s="30" t="n">
        <v>6.161</v>
      </c>
      <c r="T26" s="30" t="n">
        <v>0.782</v>
      </c>
      <c r="U26" s="30" t="n">
        <v>6.798</v>
      </c>
      <c r="V26" s="30" t="n">
        <v>-51.986</v>
      </c>
      <c r="W26" s="30" t="n">
        <v>-41.109</v>
      </c>
      <c r="X26" s="30" t="n">
        <v>17.312</v>
      </c>
      <c r="Y26" s="30" t="n">
        <v>-23.221</v>
      </c>
      <c r="Z26" s="30" t="n">
        <v>-517.535</v>
      </c>
      <c r="AA26" s="30" t="n">
        <v>-26.778</v>
      </c>
      <c r="AB26" s="34" t="n">
        <v>0</v>
      </c>
      <c r="AC26" s="34" t="n">
        <v>0</v>
      </c>
      <c r="AD26" s="34" t="n">
        <v>0</v>
      </c>
      <c r="AE26" s="34" t="n">
        <v>0</v>
      </c>
      <c r="AF26" s="34" t="n">
        <v>0</v>
      </c>
      <c r="AG26" s="34" t="n">
        <v>0</v>
      </c>
      <c r="AH26" s="34" t="n">
        <v>0</v>
      </c>
      <c r="AI26" s="34" t="n">
        <v>0</v>
      </c>
      <c r="AK26" s="30" t="n">
        <v>162.28</v>
      </c>
      <c r="AL26" s="30" t="n">
        <v>131.186</v>
      </c>
      <c r="AM26" s="30" t="n">
        <v>15.061</v>
      </c>
      <c r="AN26" s="30" t="n">
        <v>-38.245</v>
      </c>
      <c r="AO26" s="30" t="n">
        <v>-564.553</v>
      </c>
      <c r="AP26" s="31">
        <f>AA26+AB26+AC26+AD26</f>
        <v/>
      </c>
      <c r="AQ26" s="31">
        <f>AE26+AF26+AG26+AH26</f>
        <v/>
      </c>
      <c r="AR26" s="34" t="n">
        <v>0</v>
      </c>
      <c r="AS26" s="34" t="n">
        <v>0</v>
      </c>
      <c r="AT26" s="34" t="n">
        <v>0</v>
      </c>
    </row>
    <row r="27">
      <c r="C27" s="8" t="inlineStr">
        <is>
          <t>Other Income</t>
        </is>
      </c>
      <c r="G27" s="30" t="n">
        <v>16.927</v>
      </c>
      <c r="H27" s="30" t="n">
        <v>31.826</v>
      </c>
      <c r="I27" s="30" t="n">
        <v>29.869</v>
      </c>
      <c r="J27" s="30" t="n">
        <v>37.513</v>
      </c>
      <c r="K27" s="30" t="n">
        <v>26.111</v>
      </c>
      <c r="L27" s="30" t="n">
        <v>158.041</v>
      </c>
      <c r="M27" s="30" t="n">
        <v>30.097</v>
      </c>
      <c r="N27" s="30" t="n">
        <v>27.122</v>
      </c>
      <c r="O27" s="30" t="n">
        <v>18.891</v>
      </c>
      <c r="P27" s="30" t="n">
        <v>7.21</v>
      </c>
      <c r="Q27" s="30" t="n">
        <v>234.157</v>
      </c>
      <c r="R27" s="30" t="n">
        <v>363.609</v>
      </c>
      <c r="S27" s="30" t="n">
        <v>27.478</v>
      </c>
      <c r="T27" s="30" t="n">
        <v>16.781</v>
      </c>
      <c r="U27" s="30" t="n">
        <v>57.239</v>
      </c>
      <c r="V27" s="30" t="n">
        <v>1375.081</v>
      </c>
      <c r="W27" s="30" t="n">
        <v>78.943</v>
      </c>
      <c r="X27" s="30" t="n">
        <v>29.879</v>
      </c>
      <c r="Y27" s="30" t="n">
        <v>54.827</v>
      </c>
      <c r="Z27" s="30" t="n">
        <v>169.628</v>
      </c>
      <c r="AA27" s="30" t="n">
        <v>15.023</v>
      </c>
      <c r="AB27" s="34" t="n">
        <v>0</v>
      </c>
      <c r="AC27" s="34" t="n">
        <v>0</v>
      </c>
      <c r="AD27" s="34" t="n">
        <v>0</v>
      </c>
      <c r="AE27" s="34" t="n">
        <v>0</v>
      </c>
      <c r="AF27" s="34" t="n">
        <v>0</v>
      </c>
      <c r="AG27" s="34" t="n">
        <v>0</v>
      </c>
      <c r="AH27" s="34" t="n">
        <v>0</v>
      </c>
      <c r="AI27" s="34" t="n">
        <v>0</v>
      </c>
      <c r="AK27" s="30" t="n">
        <v>116.135</v>
      </c>
      <c r="AL27" s="30" t="n">
        <v>241.371</v>
      </c>
      <c r="AM27" s="30" t="n">
        <v>623.867</v>
      </c>
      <c r="AN27" s="30" t="n">
        <v>1476.579</v>
      </c>
      <c r="AO27" s="30" t="n">
        <v>333.277</v>
      </c>
      <c r="AP27" s="31">
        <f>AA27+AB27+AC27+AD27</f>
        <v/>
      </c>
      <c r="AQ27" s="31">
        <f>AE27+AF27+AG27+AH27</f>
        <v/>
      </c>
      <c r="AR27" s="34" t="n">
        <v>0</v>
      </c>
      <c r="AS27" s="34" t="n">
        <v>0</v>
      </c>
      <c r="AT27" s="34" t="n">
        <v>0</v>
      </c>
    </row>
    <row r="28">
      <c r="C28" s="8" t="inlineStr">
        <is>
          <t>Less: Other Expenses</t>
        </is>
      </c>
      <c r="G28" s="30" t="n">
        <v>-16.279</v>
      </c>
      <c r="H28" s="30" t="n">
        <v>-50.437</v>
      </c>
      <c r="I28" s="30" t="n">
        <v>-20.26</v>
      </c>
      <c r="J28" s="30" t="n">
        <v>-93.44799999999999</v>
      </c>
      <c r="K28" s="30" t="n">
        <v>-64.078</v>
      </c>
      <c r="L28" s="30" t="n">
        <v>-55.586</v>
      </c>
      <c r="M28" s="30" t="n">
        <v>-60.401</v>
      </c>
      <c r="N28" s="30" t="n">
        <v>-1621.854</v>
      </c>
      <c r="O28" s="30" t="n">
        <v>-15.431</v>
      </c>
      <c r="P28" s="30" t="n">
        <v>-58.444</v>
      </c>
      <c r="Q28" s="30" t="n">
        <v>-444.441</v>
      </c>
      <c r="R28" s="30" t="n">
        <v>-216.749</v>
      </c>
      <c r="S28" s="30" t="n">
        <v>-39.507</v>
      </c>
      <c r="T28" s="30" t="n">
        <v>-36.572</v>
      </c>
      <c r="U28" s="30" t="n">
        <v>-30.643</v>
      </c>
      <c r="V28" s="30" t="n">
        <v>-60.666</v>
      </c>
      <c r="W28" s="30" t="n">
        <v>-101.864</v>
      </c>
      <c r="X28" s="30" t="n">
        <v>-84.571</v>
      </c>
      <c r="Y28" s="30" t="n">
        <v>-22.597</v>
      </c>
      <c r="Z28" s="30" t="n">
        <v>-168.941</v>
      </c>
      <c r="AA28" s="30" t="n">
        <v>-14.537</v>
      </c>
      <c r="AB28" s="34" t="n">
        <v>0</v>
      </c>
      <c r="AC28" s="34" t="n">
        <v>0</v>
      </c>
      <c r="AD28" s="34" t="n">
        <v>0</v>
      </c>
      <c r="AE28" s="34" t="n">
        <v>0</v>
      </c>
      <c r="AF28" s="34" t="n">
        <v>0</v>
      </c>
      <c r="AG28" s="34" t="n">
        <v>0</v>
      </c>
      <c r="AH28" s="34" t="n">
        <v>0</v>
      </c>
      <c r="AI28" s="34" t="n">
        <v>0</v>
      </c>
      <c r="AK28" s="30" t="n">
        <v>-180.424</v>
      </c>
      <c r="AL28" s="30" t="n">
        <v>-1801.919</v>
      </c>
      <c r="AM28" s="30" t="n">
        <v>-735.0650000000001</v>
      </c>
      <c r="AN28" s="30" t="n">
        <v>-167.388</v>
      </c>
      <c r="AO28" s="30" t="n">
        <v>-377.973</v>
      </c>
      <c r="AP28" s="31">
        <f>AA28+AB28+AC28+AD28</f>
        <v/>
      </c>
      <c r="AQ28" s="31">
        <f>AE28+AF28+AG28+AH28</f>
        <v/>
      </c>
      <c r="AR28" s="34" t="n">
        <v>0</v>
      </c>
      <c r="AS28" s="34" t="n">
        <v>0</v>
      </c>
      <c r="AT28" s="34" t="n">
        <v>0</v>
      </c>
    </row>
    <row r="29">
      <c r="B29" s="6" t="inlineStr">
        <is>
          <t>Profit Before Income Tax</t>
        </is>
      </c>
      <c r="G29" s="32">
        <f>G21+G24+G25+G26+G27+G28</f>
        <v/>
      </c>
      <c r="H29" s="32">
        <f>H21+H24+H25+H26+H27+H28</f>
        <v/>
      </c>
      <c r="I29" s="32">
        <f>I21+I24+I25+I26+I27+I28</f>
        <v/>
      </c>
      <c r="J29" s="32">
        <f>J21+J24+J25+J26+J27+J28</f>
        <v/>
      </c>
      <c r="K29" s="32">
        <f>K21+K24+K25+K26+K27+K28</f>
        <v/>
      </c>
      <c r="L29" s="32">
        <f>L21+L24+L25+L26+L27+L28</f>
        <v/>
      </c>
      <c r="M29" s="32">
        <f>M21+M24+M25+M26+M27+M28</f>
        <v/>
      </c>
      <c r="N29" s="32">
        <f>N21+N24+N25+N26+N27+N28</f>
        <v/>
      </c>
      <c r="O29" s="32">
        <f>O21+O24+O25+O26+O27+O28</f>
        <v/>
      </c>
      <c r="P29" s="32">
        <f>P21+P24+P25+P26+P27+P28</f>
        <v/>
      </c>
      <c r="Q29" s="32">
        <f>Q21+Q24+Q25+Q26+Q27+Q28</f>
        <v/>
      </c>
      <c r="R29" s="32">
        <f>R21+R24+R25+R26+R27+R28</f>
        <v/>
      </c>
      <c r="S29" s="32">
        <f>S21+S24+S25+S26+S27+S28</f>
        <v/>
      </c>
      <c r="T29" s="32">
        <f>T21+T24+T25+T26+T27+T28</f>
        <v/>
      </c>
      <c r="U29" s="32">
        <f>U21+U24+U25+U26+U27+U28</f>
        <v/>
      </c>
      <c r="V29" s="32">
        <f>V21+V24+V25+V26+V27+V28</f>
        <v/>
      </c>
      <c r="W29" s="32">
        <f>W21+W24+W25+W26+W27+W28</f>
        <v/>
      </c>
      <c r="X29" s="32">
        <f>X21+X24+X25+X26+X27+X28</f>
        <v/>
      </c>
      <c r="Y29" s="32">
        <f>Y21+Y24+Y25+Y26+Y27+Y28</f>
        <v/>
      </c>
      <c r="Z29" s="32">
        <f>Z21+Z24+Z25+Z26+Z27+Z28</f>
        <v/>
      </c>
      <c r="AA29" s="32">
        <f>AA21+AA24+AA25+AA26+AA27+AA28</f>
        <v/>
      </c>
      <c r="AB29" s="32">
        <f>AB21+AB24+AB25+AB26+AB27+AB28</f>
        <v/>
      </c>
      <c r="AC29" s="32">
        <f>AC21+AC24+AC25+AC26+AC27+AC28</f>
        <v/>
      </c>
      <c r="AD29" s="32">
        <f>AD21+AD24+AD25+AD26+AD27+AD28</f>
        <v/>
      </c>
      <c r="AE29" s="32">
        <f>AE21+AE24+AE25+AE26+AE27+AE28</f>
        <v/>
      </c>
      <c r="AF29" s="32">
        <f>AF21+AF24+AF25+AF26+AF27+AF28</f>
        <v/>
      </c>
      <c r="AG29" s="32">
        <f>AG21+AG24+AG25+AG26+AG27+AG28</f>
        <v/>
      </c>
      <c r="AH29" s="32">
        <f>AH21+AH24+AH25+AH26+AH27+AH28</f>
        <v/>
      </c>
      <c r="AI29" s="32">
        <f>AI21+AI24+AI25+AI26+AI27+AI28</f>
        <v/>
      </c>
      <c r="AK29" s="32">
        <f>AK21+AK24+AK25+AK26+AK27+AK28</f>
        <v/>
      </c>
      <c r="AL29" s="32">
        <f>AL21+AL24+AL25+AL26+AL27+AL28</f>
        <v/>
      </c>
      <c r="AM29" s="32">
        <f>AM21+AM24+AM25+AM26+AM27+AM28</f>
        <v/>
      </c>
      <c r="AN29" s="32">
        <f>AN21+AN24+AN25+AN26+AN27+AN28</f>
        <v/>
      </c>
      <c r="AO29" s="32">
        <f>AO21+AO24+AO25+AO26+AO27+AO28</f>
        <v/>
      </c>
      <c r="AP29" s="32">
        <f>AP21+AP24+AP25+AP26+AP27+AP28</f>
        <v/>
      </c>
      <c r="AQ29" s="32">
        <f>AQ21+AQ24+AQ25+AQ26+AQ27+AQ28</f>
        <v/>
      </c>
      <c r="AR29" s="32">
        <f>AR21+AR24+AR25+AR26+AR27+AR28</f>
        <v/>
      </c>
      <c r="AS29" s="32">
        <f>AS21+AS24+AS25+AS26+AS27+AS28</f>
        <v/>
      </c>
      <c r="AT29" s="32">
        <f>AT21+AT24+AT25+AT26+AT27+AT28</f>
        <v/>
      </c>
    </row>
    <row r="30">
      <c r="D30" s="3" t="inlineStr">
        <is>
          <t>Recon: Profit Before Tax</t>
        </is>
      </c>
      <c r="G30" s="33">
        <f>IF(_reported!G12="","",G29-_reported!G12)</f>
        <v/>
      </c>
      <c r="H30" s="33">
        <f>IF(_reported!H12="","",H29-_reported!H12)</f>
        <v/>
      </c>
      <c r="I30" s="33">
        <f>IF(_reported!I12="","",I29-_reported!I12)</f>
        <v/>
      </c>
      <c r="J30" s="33">
        <f>IF(_reported!J12="","",J29-_reported!J12)</f>
        <v/>
      </c>
      <c r="K30" s="33">
        <f>IF(_reported!K12="","",K29-_reported!K12)</f>
        <v/>
      </c>
      <c r="L30" s="33">
        <f>IF(_reported!L12="","",L29-_reported!L12)</f>
        <v/>
      </c>
      <c r="M30" s="33">
        <f>IF(_reported!M12="","",M29-_reported!M12)</f>
        <v/>
      </c>
      <c r="N30" s="33">
        <f>IF(_reported!N12="","",N29-_reported!N12)</f>
        <v/>
      </c>
      <c r="O30" s="33">
        <f>IF(_reported!O12="","",O29-_reported!O12)</f>
        <v/>
      </c>
      <c r="P30" s="33">
        <f>IF(_reported!P12="","",P29-_reported!P12)</f>
        <v/>
      </c>
      <c r="Q30" s="33">
        <f>IF(_reported!Q12="","",Q29-_reported!Q12)</f>
        <v/>
      </c>
      <c r="R30" s="33">
        <f>IF(_reported!R12="","",R29-_reported!R12)</f>
        <v/>
      </c>
      <c r="S30" s="33">
        <f>IF(_reported!S12="","",S29-_reported!S12)</f>
        <v/>
      </c>
      <c r="T30" s="33">
        <f>IF(_reported!T12="","",T29-_reported!T12)</f>
        <v/>
      </c>
      <c r="U30" s="33">
        <f>IF(_reported!U12="","",U29-_reported!U12)</f>
        <v/>
      </c>
      <c r="V30" s="33">
        <f>IF(_reported!V12="","",V29-_reported!V12)</f>
        <v/>
      </c>
      <c r="W30" s="33">
        <f>IF(_reported!W12="","",W29-_reported!W12)</f>
        <v/>
      </c>
      <c r="X30" s="33">
        <f>IF(_reported!X12="","",X29-_reported!X12)</f>
        <v/>
      </c>
      <c r="Y30" s="33">
        <f>IF(_reported!Y12="","",Y29-_reported!Y12)</f>
        <v/>
      </c>
      <c r="Z30" s="33">
        <f>IF(_reported!Z12="","",Z29-_reported!Z12)</f>
        <v/>
      </c>
      <c r="AA30" s="33">
        <f>IF(_reported!AA12="","",AA29-_reported!AA12)</f>
        <v/>
      </c>
      <c r="AB30" s="33">
        <f>IF(_reported!AB12="","",AB29-_reported!AB12)</f>
        <v/>
      </c>
      <c r="AC30" s="33">
        <f>IF(_reported!AC12="","",AC29-_reported!AC12)</f>
        <v/>
      </c>
      <c r="AD30" s="33">
        <f>IF(_reported!AD12="","",AD29-_reported!AD12)</f>
        <v/>
      </c>
      <c r="AE30" s="33">
        <f>IF(_reported!AE12="","",AE29-_reported!AE12)</f>
        <v/>
      </c>
      <c r="AF30" s="33">
        <f>IF(_reported!AF12="","",AF29-_reported!AF12)</f>
        <v/>
      </c>
      <c r="AG30" s="33">
        <f>IF(_reported!AG12="","",AG29-_reported!AG12)</f>
        <v/>
      </c>
      <c r="AH30" s="33">
        <f>IF(_reported!AH12="","",AH29-_reported!AH12)</f>
        <v/>
      </c>
      <c r="AI30" s="33">
        <f>IF(_reported!AI12="","",AI29-_reported!AI12)</f>
        <v/>
      </c>
      <c r="AK30" s="33">
        <f>IF(_reported!AK12="","",AK29-_reported!AK12)</f>
        <v/>
      </c>
      <c r="AL30" s="33">
        <f>IF(_reported!AL12="","",AL29-_reported!AL12)</f>
        <v/>
      </c>
      <c r="AM30" s="33">
        <f>IF(_reported!AM12="","",AM29-_reported!AM12)</f>
        <v/>
      </c>
      <c r="AN30" s="33">
        <f>IF(_reported!AN12="","",AN29-_reported!AN12)</f>
        <v/>
      </c>
      <c r="AO30" s="33">
        <f>IF(_reported!AO12="","",AO29-_reported!AO12)</f>
        <v/>
      </c>
      <c r="AP30" s="33">
        <f>IF(_reported!AP12="","",AP29-_reported!AP12)</f>
        <v/>
      </c>
      <c r="AQ30" s="33">
        <f>IF(_reported!AQ12="","",AQ29-_reported!AQ12)</f>
        <v/>
      </c>
      <c r="AR30" s="33">
        <f>IF(_reported!AR12="","",AR29-_reported!AR12)</f>
        <v/>
      </c>
      <c r="AS30" s="33">
        <f>IF(_reported!AS12="","",AS29-_reported!AS12)</f>
        <v/>
      </c>
      <c r="AT30" s="33">
        <f>IF(_reported!AT12="","",AT29-_reported!AT12)</f>
        <v/>
      </c>
    </row>
    <row r="31"/>
    <row r="32">
      <c r="C32" s="8" t="inlineStr">
        <is>
          <t>Less: Income Tax Expense/(Benefit)</t>
        </is>
      </c>
      <c r="G32" s="28" t="n">
        <v>-357.952</v>
      </c>
      <c r="H32" s="28" t="n">
        <v>-812.684</v>
      </c>
      <c r="I32" s="28" t="n">
        <v>-1283.383</v>
      </c>
      <c r="J32" s="28" t="n">
        <v>-1345.78</v>
      </c>
      <c r="K32" s="28" t="n">
        <v>-791.322</v>
      </c>
      <c r="L32" s="28" t="n">
        <v>-1089.906</v>
      </c>
      <c r="M32" s="28" t="n">
        <v>-580.592</v>
      </c>
      <c r="N32" s="28" t="n">
        <v>700.7089999999999</v>
      </c>
      <c r="O32" s="28" t="n">
        <v>939.692</v>
      </c>
      <c r="P32" s="28" t="n">
        <v>800.3</v>
      </c>
      <c r="Q32" s="28" t="n">
        <v>284.958</v>
      </c>
      <c r="R32" s="28" t="n">
        <v>495.319</v>
      </c>
      <c r="S32" s="28" t="n">
        <v>-455.536</v>
      </c>
      <c r="T32" s="28" t="n">
        <v>-932.184</v>
      </c>
      <c r="U32" s="28" t="n">
        <v>-1125.8</v>
      </c>
      <c r="V32" s="28" t="n">
        <v>-1574.928</v>
      </c>
      <c r="W32" s="28" t="n">
        <v>-1191.034</v>
      </c>
      <c r="X32" s="28" t="n">
        <v>-1726.367</v>
      </c>
      <c r="Y32" s="28" t="n">
        <v>-2192.89</v>
      </c>
      <c r="Z32" s="28" t="n">
        <v>-2407.359</v>
      </c>
      <c r="AA32" s="28" t="n">
        <v>-11270.949</v>
      </c>
      <c r="AB32" s="29">
        <f>-AB29*AB62</f>
        <v/>
      </c>
      <c r="AC32" s="29">
        <f>-AC29*AC62</f>
        <v/>
      </c>
      <c r="AD32" s="29">
        <f>-AD29*AD62</f>
        <v/>
      </c>
      <c r="AE32" s="29">
        <f>-AE29*AE62</f>
        <v/>
      </c>
      <c r="AF32" s="29">
        <f>-AF29*AF62</f>
        <v/>
      </c>
      <c r="AG32" s="29">
        <f>-AG29*AG62</f>
        <v/>
      </c>
      <c r="AH32" s="29">
        <f>-AH29*AH62</f>
        <v/>
      </c>
      <c r="AI32" s="29">
        <f>-AI29*AI62</f>
        <v/>
      </c>
      <c r="AK32" s="28" t="n">
        <v>-3799.799</v>
      </c>
      <c r="AL32" s="28" t="n">
        <v>-1761.111</v>
      </c>
      <c r="AM32" s="28" t="n">
        <v>2520.269</v>
      </c>
      <c r="AN32" s="28" t="n">
        <v>-4088.448</v>
      </c>
      <c r="AO32" s="28" t="n">
        <v>-7517.65</v>
      </c>
      <c r="AP32" s="29">
        <f>AA32+AB32+AC32+AD32</f>
        <v/>
      </c>
      <c r="AQ32" s="29">
        <f>AE32+AF32+AG32+AH32</f>
        <v/>
      </c>
      <c r="AR32" s="29">
        <f>-AR29*AR62</f>
        <v/>
      </c>
      <c r="AS32" s="29">
        <f>-AS29*AS62</f>
        <v/>
      </c>
      <c r="AT32" s="29">
        <f>-AT29*AT62</f>
        <v/>
      </c>
    </row>
    <row r="33">
      <c r="B33" s="6" t="inlineStr">
        <is>
          <t>Profit for the Period (Net Income)</t>
        </is>
      </c>
      <c r="G33" s="32">
        <f>G29+G32</f>
        <v/>
      </c>
      <c r="H33" s="32">
        <f>H29+H32</f>
        <v/>
      </c>
      <c r="I33" s="32">
        <f>I29+I32</f>
        <v/>
      </c>
      <c r="J33" s="32">
        <f>J29+J32</f>
        <v/>
      </c>
      <c r="K33" s="32">
        <f>K29+K32</f>
        <v/>
      </c>
      <c r="L33" s="32">
        <f>L29+L32</f>
        <v/>
      </c>
      <c r="M33" s="32">
        <f>M29+M32</f>
        <v/>
      </c>
      <c r="N33" s="32">
        <f>N29+N32</f>
        <v/>
      </c>
      <c r="O33" s="32">
        <f>O29+O32</f>
        <v/>
      </c>
      <c r="P33" s="32">
        <f>P29+P32</f>
        <v/>
      </c>
      <c r="Q33" s="32">
        <f>Q29+Q32</f>
        <v/>
      </c>
      <c r="R33" s="32">
        <f>R29+R32</f>
        <v/>
      </c>
      <c r="S33" s="32">
        <f>S29+S32</f>
        <v/>
      </c>
      <c r="T33" s="32">
        <f>T29+T32</f>
        <v/>
      </c>
      <c r="U33" s="32">
        <f>U29+U32</f>
        <v/>
      </c>
      <c r="V33" s="32">
        <f>V29+V32</f>
        <v/>
      </c>
      <c r="W33" s="32">
        <f>W29+W32</f>
        <v/>
      </c>
      <c r="X33" s="32">
        <f>X29+X32</f>
        <v/>
      </c>
      <c r="Y33" s="32">
        <f>Y29+Y32</f>
        <v/>
      </c>
      <c r="Z33" s="32">
        <f>Z29+Z32</f>
        <v/>
      </c>
      <c r="AA33" s="32">
        <f>AA29+AA32</f>
        <v/>
      </c>
      <c r="AB33" s="32">
        <f>AB29+AB32</f>
        <v/>
      </c>
      <c r="AC33" s="32">
        <f>AC29+AC32</f>
        <v/>
      </c>
      <c r="AD33" s="32">
        <f>AD29+AD32</f>
        <v/>
      </c>
      <c r="AE33" s="32">
        <f>AE29+AE32</f>
        <v/>
      </c>
      <c r="AF33" s="32">
        <f>AF29+AF32</f>
        <v/>
      </c>
      <c r="AG33" s="32">
        <f>AG29+AG32</f>
        <v/>
      </c>
      <c r="AH33" s="32">
        <f>AH29+AH32</f>
        <v/>
      </c>
      <c r="AI33" s="32">
        <f>AI29+AI32</f>
        <v/>
      </c>
      <c r="AK33" s="32">
        <f>AK29+AK32</f>
        <v/>
      </c>
      <c r="AL33" s="32">
        <f>AL29+AL32</f>
        <v/>
      </c>
      <c r="AM33" s="32">
        <f>AM29+AM32</f>
        <v/>
      </c>
      <c r="AN33" s="32">
        <f>AN29+AN32</f>
        <v/>
      </c>
      <c r="AO33" s="32">
        <f>AO29+AO32</f>
        <v/>
      </c>
      <c r="AP33" s="32">
        <f>AP29+AP32</f>
        <v/>
      </c>
      <c r="AQ33" s="32">
        <f>AQ29+AQ32</f>
        <v/>
      </c>
      <c r="AR33" s="32">
        <f>AR29+AR32</f>
        <v/>
      </c>
      <c r="AS33" s="32">
        <f>AS29+AS32</f>
        <v/>
      </c>
      <c r="AT33" s="32">
        <f>AT29+AT32</f>
        <v/>
      </c>
    </row>
    <row r="34">
      <c r="D34" s="3" t="inlineStr">
        <is>
          <t>Recon: Profit for the Period</t>
        </is>
      </c>
      <c r="G34" s="33">
        <f>IF(_reported!G13="","",G33-_reported!G13)</f>
        <v/>
      </c>
      <c r="H34" s="33">
        <f>IF(_reported!H13="","",H33-_reported!H13)</f>
        <v/>
      </c>
      <c r="I34" s="33">
        <f>IF(_reported!I13="","",I33-_reported!I13)</f>
        <v/>
      </c>
      <c r="J34" s="33">
        <f>IF(_reported!J13="","",J33-_reported!J13)</f>
        <v/>
      </c>
      <c r="K34" s="33">
        <f>IF(_reported!K13="","",K33-_reported!K13)</f>
        <v/>
      </c>
      <c r="L34" s="33">
        <f>IF(_reported!L13="","",L33-_reported!L13)</f>
        <v/>
      </c>
      <c r="M34" s="33">
        <f>IF(_reported!M13="","",M33-_reported!M13)</f>
        <v/>
      </c>
      <c r="N34" s="33">
        <f>IF(_reported!N13="","",N33-_reported!N13)</f>
        <v/>
      </c>
      <c r="O34" s="33">
        <f>IF(_reported!O13="","",O33-_reported!O13)</f>
        <v/>
      </c>
      <c r="P34" s="33">
        <f>IF(_reported!P13="","",P33-_reported!P13)</f>
        <v/>
      </c>
      <c r="Q34" s="33">
        <f>IF(_reported!Q13="","",Q33-_reported!Q13)</f>
        <v/>
      </c>
      <c r="R34" s="33">
        <f>IF(_reported!R13="","",R33-_reported!R13)</f>
        <v/>
      </c>
      <c r="S34" s="33">
        <f>IF(_reported!S13="","",S33-_reported!S13)</f>
        <v/>
      </c>
      <c r="T34" s="33">
        <f>IF(_reported!T13="","",T33-_reported!T13)</f>
        <v/>
      </c>
      <c r="U34" s="33">
        <f>IF(_reported!U13="","",U33-_reported!U13)</f>
        <v/>
      </c>
      <c r="V34" s="33">
        <f>IF(_reported!V13="","",V33-_reported!V13)</f>
        <v/>
      </c>
      <c r="W34" s="33">
        <f>IF(_reported!W13="","",W33-_reported!W13)</f>
        <v/>
      </c>
      <c r="X34" s="33">
        <f>IF(_reported!X13="","",X33-_reported!X13)</f>
        <v/>
      </c>
      <c r="Y34" s="33">
        <f>IF(_reported!Y13="","",Y33-_reported!Y13)</f>
        <v/>
      </c>
      <c r="Z34" s="33">
        <f>IF(_reported!Z13="","",Z33-_reported!Z13)</f>
        <v/>
      </c>
      <c r="AA34" s="33">
        <f>IF(_reported!AA13="","",AA33-_reported!AA13)</f>
        <v/>
      </c>
      <c r="AB34" s="33">
        <f>IF(_reported!AB13="","",AB33-_reported!AB13)</f>
        <v/>
      </c>
      <c r="AC34" s="33">
        <f>IF(_reported!AC13="","",AC33-_reported!AC13)</f>
        <v/>
      </c>
      <c r="AD34" s="33">
        <f>IF(_reported!AD13="","",AD33-_reported!AD13)</f>
        <v/>
      </c>
      <c r="AE34" s="33">
        <f>IF(_reported!AE13="","",AE33-_reported!AE13)</f>
        <v/>
      </c>
      <c r="AF34" s="33">
        <f>IF(_reported!AF13="","",AF33-_reported!AF13)</f>
        <v/>
      </c>
      <c r="AG34" s="33">
        <f>IF(_reported!AG13="","",AG33-_reported!AG13)</f>
        <v/>
      </c>
      <c r="AH34" s="33">
        <f>IF(_reported!AH13="","",AH33-_reported!AH13)</f>
        <v/>
      </c>
      <c r="AI34" s="33">
        <f>IF(_reported!AI13="","",AI33-_reported!AI13)</f>
        <v/>
      </c>
      <c r="AK34" s="33">
        <f>IF(_reported!AK13="","",AK33-_reported!AK13)</f>
        <v/>
      </c>
      <c r="AL34" s="33">
        <f>IF(_reported!AL13="","",AL33-_reported!AL13)</f>
        <v/>
      </c>
      <c r="AM34" s="33">
        <f>IF(_reported!AM13="","",AM33-_reported!AM13)</f>
        <v/>
      </c>
      <c r="AN34" s="33">
        <f>IF(_reported!AN13="","",AN33-_reported!AN13)</f>
        <v/>
      </c>
      <c r="AO34" s="33">
        <f>IF(_reported!AO13="","",AO33-_reported!AO13)</f>
        <v/>
      </c>
      <c r="AP34" s="33">
        <f>IF(_reported!AP13="","",AP33-_reported!AP13)</f>
        <v/>
      </c>
      <c r="AQ34" s="33">
        <f>IF(_reported!AQ13="","",AQ33-_reported!AQ13)</f>
        <v/>
      </c>
      <c r="AR34" s="33">
        <f>IF(_reported!AR13="","",AR33-_reported!AR13)</f>
        <v/>
      </c>
      <c r="AS34" s="33">
        <f>IF(_reported!AS13="","",AS33-_reported!AS13)</f>
        <v/>
      </c>
      <c r="AT34" s="33">
        <f>IF(_reported!AT13="","",AT33-_reported!AT13)</f>
        <v/>
      </c>
    </row>
    <row r="35"/>
    <row r="36">
      <c r="C36" s="8" t="inlineStr">
        <is>
          <t>Less: Profit Attributable to Non-Controlling Interests</t>
        </is>
      </c>
      <c r="G36" s="28" t="n">
        <v>2.194</v>
      </c>
      <c r="H36" s="28" t="n">
        <v>3.909</v>
      </c>
      <c r="I36" s="28" t="n">
        <v>4.429</v>
      </c>
      <c r="J36" s="28" t="n">
        <v>3.34</v>
      </c>
      <c r="K36" s="28" t="n">
        <v>4.084</v>
      </c>
      <c r="L36" s="28" t="n">
        <v>5.282</v>
      </c>
      <c r="M36" s="28" t="n">
        <v>-4.088</v>
      </c>
      <c r="N36" s="28" t="n">
        <v>6.831</v>
      </c>
      <c r="O36" s="28" t="n">
        <v>-5.082</v>
      </c>
      <c r="P36" s="28" t="n">
        <v>3.274</v>
      </c>
      <c r="Q36" s="28" t="n">
        <v>-0.966</v>
      </c>
      <c r="R36" s="28" t="n">
        <v>-22.345</v>
      </c>
      <c r="S36" s="28" t="n">
        <v>-2.212</v>
      </c>
      <c r="T36" s="28" t="n">
        <v>-0.276</v>
      </c>
      <c r="U36" s="28" t="n">
        <v>4.697</v>
      </c>
      <c r="V36" s="28" t="n">
        <v>6.012</v>
      </c>
      <c r="W36" s="28" t="n">
        <v>1.114</v>
      </c>
      <c r="X36" s="28" t="n">
        <v>-1.012</v>
      </c>
      <c r="Y36" s="28" t="n">
        <v>2.343</v>
      </c>
      <c r="Z36" s="28" t="n">
        <v>26.17</v>
      </c>
      <c r="AA36" s="28" t="n">
        <v>15.733</v>
      </c>
      <c r="AB36" s="35" t="n">
        <v>0</v>
      </c>
      <c r="AC36" s="35" t="n">
        <v>0</v>
      </c>
      <c r="AD36" s="35" t="n">
        <v>0</v>
      </c>
      <c r="AE36" s="35" t="n">
        <v>0</v>
      </c>
      <c r="AF36" s="35" t="n">
        <v>0</v>
      </c>
      <c r="AG36" s="35" t="n">
        <v>0</v>
      </c>
      <c r="AH36" s="35" t="n">
        <v>0</v>
      </c>
      <c r="AI36" s="35" t="n">
        <v>0</v>
      </c>
      <c r="AK36" s="28" t="n">
        <v>13.872</v>
      </c>
      <c r="AL36" s="28" t="n">
        <v>12.109</v>
      </c>
      <c r="AM36" s="28" t="n">
        <v>-25.119</v>
      </c>
      <c r="AN36" s="28" t="n">
        <v>8.221</v>
      </c>
      <c r="AO36" s="28" t="n">
        <v>28.615</v>
      </c>
      <c r="AP36" s="29">
        <f>AA36+AB36+AC36+AD36</f>
        <v/>
      </c>
      <c r="AQ36" s="29">
        <f>AE36+AF36+AG36+AH36</f>
        <v/>
      </c>
      <c r="AR36" s="35" t="n">
        <v>0</v>
      </c>
      <c r="AS36" s="35" t="n">
        <v>0</v>
      </c>
      <c r="AT36" s="35" t="n">
        <v>0</v>
      </c>
    </row>
    <row r="37">
      <c r="B37" s="6" t="inlineStr">
        <is>
          <t>Profit Attributable to Owners of the Parent</t>
        </is>
      </c>
      <c r="G37" s="32">
        <f>G33-G36</f>
        <v/>
      </c>
      <c r="H37" s="32">
        <f>H33-H36</f>
        <v/>
      </c>
      <c r="I37" s="32">
        <f>I33-I36</f>
        <v/>
      </c>
      <c r="J37" s="32">
        <f>J33-J36</f>
        <v/>
      </c>
      <c r="K37" s="32">
        <f>K33-K36</f>
        <v/>
      </c>
      <c r="L37" s="32">
        <f>L33-L36</f>
        <v/>
      </c>
      <c r="M37" s="32">
        <f>M33-M36</f>
        <v/>
      </c>
      <c r="N37" s="32">
        <f>N33-N36</f>
        <v/>
      </c>
      <c r="O37" s="32">
        <f>O33-O36</f>
        <v/>
      </c>
      <c r="P37" s="32">
        <f>P33-P36</f>
        <v/>
      </c>
      <c r="Q37" s="32">
        <f>Q33-Q36</f>
        <v/>
      </c>
      <c r="R37" s="32">
        <f>R33-R36</f>
        <v/>
      </c>
      <c r="S37" s="32">
        <f>S33-S36</f>
        <v/>
      </c>
      <c r="T37" s="32">
        <f>T33-T36</f>
        <v/>
      </c>
      <c r="U37" s="32">
        <f>U33-U36</f>
        <v/>
      </c>
      <c r="V37" s="32">
        <f>V33-V36</f>
        <v/>
      </c>
      <c r="W37" s="32">
        <f>W33-W36</f>
        <v/>
      </c>
      <c r="X37" s="32">
        <f>X33-X36</f>
        <v/>
      </c>
      <c r="Y37" s="32">
        <f>Y33-Y36</f>
        <v/>
      </c>
      <c r="Z37" s="32">
        <f>Z33-Z36</f>
        <v/>
      </c>
      <c r="AA37" s="32">
        <f>AA33-AA36</f>
        <v/>
      </c>
      <c r="AB37" s="32">
        <f>AB33-AB36</f>
        <v/>
      </c>
      <c r="AC37" s="32">
        <f>AC33-AC36</f>
        <v/>
      </c>
      <c r="AD37" s="32">
        <f>AD33-AD36</f>
        <v/>
      </c>
      <c r="AE37" s="32">
        <f>AE33-AE36</f>
        <v/>
      </c>
      <c r="AF37" s="32">
        <f>AF33-AF36</f>
        <v/>
      </c>
      <c r="AG37" s="32">
        <f>AG33-AG36</f>
        <v/>
      </c>
      <c r="AH37" s="32">
        <f>AH33-AH36</f>
        <v/>
      </c>
      <c r="AI37" s="32">
        <f>AI33-AI36</f>
        <v/>
      </c>
      <c r="AK37" s="32">
        <f>AK33-AK36</f>
        <v/>
      </c>
      <c r="AL37" s="32">
        <f>AL33-AL36</f>
        <v/>
      </c>
      <c r="AM37" s="32">
        <f>AM33-AM36</f>
        <v/>
      </c>
      <c r="AN37" s="32">
        <f>AN33-AN36</f>
        <v/>
      </c>
      <c r="AO37" s="32">
        <f>AO33-AO36</f>
        <v/>
      </c>
      <c r="AP37" s="32">
        <f>AP33-AP36</f>
        <v/>
      </c>
      <c r="AQ37" s="32">
        <f>AQ33-AQ36</f>
        <v/>
      </c>
      <c r="AR37" s="32">
        <f>AR33-AR36</f>
        <v/>
      </c>
      <c r="AS37" s="32">
        <f>AS33-AS36</f>
        <v/>
      </c>
      <c r="AT37" s="32">
        <f>AT33-AT36</f>
        <v/>
      </c>
    </row>
    <row r="38"/>
    <row r="39">
      <c r="C39" s="8" t="inlineStr">
        <is>
          <t>EPS — Basic (KRW; Q4s derived)</t>
        </is>
      </c>
      <c r="G39" s="36" t="n">
        <v>1448</v>
      </c>
      <c r="H39" s="36" t="n">
        <v>2891</v>
      </c>
      <c r="I39" s="36" t="n">
        <v>4815</v>
      </c>
      <c r="J39" s="36" t="n">
        <v>4823</v>
      </c>
      <c r="K39" s="36" t="n">
        <v>2884</v>
      </c>
      <c r="L39" s="36" t="n">
        <v>4183</v>
      </c>
      <c r="M39" s="36" t="n">
        <v>1617</v>
      </c>
      <c r="N39" s="36" t="n">
        <v>-5441</v>
      </c>
      <c r="O39" s="36" t="n">
        <v>-3751</v>
      </c>
      <c r="P39" s="36" t="n">
        <v>-4347</v>
      </c>
      <c r="Q39" s="36" t="n">
        <v>-3174</v>
      </c>
      <c r="R39" s="36" t="n">
        <v>-1972</v>
      </c>
      <c r="S39" s="36" t="n">
        <v>2788</v>
      </c>
      <c r="T39" s="36" t="n">
        <v>5983</v>
      </c>
      <c r="U39" s="36" t="n">
        <v>8344</v>
      </c>
      <c r="V39" s="36" t="n">
        <v>11611</v>
      </c>
      <c r="W39" s="36" t="n">
        <v>11756</v>
      </c>
      <c r="X39" s="36" t="n">
        <v>10135</v>
      </c>
      <c r="Y39" s="36" t="n">
        <v>18242</v>
      </c>
      <c r="Z39" s="36" t="n">
        <v>21852</v>
      </c>
      <c r="AA39" s="36" t="n">
        <v>57175</v>
      </c>
      <c r="AB39" s="37">
        <f>IFERROR(AB37*1000/AB41,"")</f>
        <v/>
      </c>
      <c r="AC39" s="37">
        <f>IFERROR(AC37*1000/AC41,"")</f>
        <v/>
      </c>
      <c r="AD39" s="37">
        <f>IFERROR(AD37*1000/AD41,"")</f>
        <v/>
      </c>
      <c r="AE39" s="37">
        <f>IFERROR(AE37*1000/AE41,"")</f>
        <v/>
      </c>
      <c r="AF39" s="37">
        <f>IFERROR(AF37*1000/AF41,"")</f>
        <v/>
      </c>
      <c r="AG39" s="37">
        <f>IFERROR(AG37*1000/AG41,"")</f>
        <v/>
      </c>
      <c r="AH39" s="37">
        <f>IFERROR(AH37*1000/AH41,"")</f>
        <v/>
      </c>
      <c r="AI39" s="37">
        <f>IFERROR(AI37*1000/AI41,"")</f>
        <v/>
      </c>
      <c r="AK39" s="36" t="n">
        <v>13989</v>
      </c>
      <c r="AL39" s="36" t="n">
        <v>3242</v>
      </c>
      <c r="AM39" s="36" t="n">
        <v>-13244</v>
      </c>
      <c r="AN39" s="36" t="n">
        <v>28732</v>
      </c>
      <c r="AO39" s="36" t="n">
        <v>62044</v>
      </c>
      <c r="AP39" s="37">
        <f>IFERROR(AP37*1000/AP41,"")</f>
        <v/>
      </c>
      <c r="AQ39" s="37">
        <f>IFERROR(AQ37*1000/AQ41,"")</f>
        <v/>
      </c>
      <c r="AR39" s="37">
        <f>IFERROR(AR37*1000/AR41,"")</f>
        <v/>
      </c>
      <c r="AS39" s="37">
        <f>IFERROR(AS37*1000/AS41,"")</f>
        <v/>
      </c>
      <c r="AT39" s="37">
        <f>IFERROR(AT37*1000/AT41,"")</f>
        <v/>
      </c>
    </row>
    <row r="40">
      <c r="C40" s="8" t="inlineStr">
        <is>
          <t>EPS — Diluted (KRW; Q4s derived)</t>
        </is>
      </c>
      <c r="G40" s="36" t="n">
        <v>1447</v>
      </c>
      <c r="H40" s="36" t="n">
        <v>2890</v>
      </c>
      <c r="I40" s="36" t="n">
        <v>4813</v>
      </c>
      <c r="J40" s="36" t="n">
        <v>4822</v>
      </c>
      <c r="K40" s="36" t="n">
        <v>2883</v>
      </c>
      <c r="L40" s="36" t="n">
        <v>4182</v>
      </c>
      <c r="M40" s="36" t="n">
        <v>1616</v>
      </c>
      <c r="N40" s="36" t="n">
        <v>-5440</v>
      </c>
      <c r="O40" s="36" t="n">
        <v>-3751</v>
      </c>
      <c r="P40" s="36" t="n">
        <v>-4347</v>
      </c>
      <c r="Q40" s="36" t="n">
        <v>-3174</v>
      </c>
      <c r="R40" s="36" t="n">
        <v>-1972</v>
      </c>
      <c r="S40" s="36" t="n">
        <v>2788</v>
      </c>
      <c r="T40" s="36" t="n">
        <v>5938</v>
      </c>
      <c r="U40" s="36" t="n">
        <v>7924</v>
      </c>
      <c r="V40" s="36" t="n">
        <v>11516</v>
      </c>
      <c r="W40" s="36" t="n">
        <v>11411</v>
      </c>
      <c r="X40" s="36" t="n">
        <v>9580</v>
      </c>
      <c r="Y40" s="36" t="n">
        <v>17850</v>
      </c>
      <c r="Z40" s="36" t="n">
        <v>21535</v>
      </c>
      <c r="AA40" s="36" t="n">
        <v>56670</v>
      </c>
      <c r="AB40" s="37">
        <f>IFERROR(AB37*1000/AB42,"")</f>
        <v/>
      </c>
      <c r="AC40" s="37">
        <f>IFERROR(AC37*1000/AC42,"")</f>
        <v/>
      </c>
      <c r="AD40" s="37">
        <f>IFERROR(AD37*1000/AD42,"")</f>
        <v/>
      </c>
      <c r="AE40" s="37">
        <f>IFERROR(AE37*1000/AE42,"")</f>
        <v/>
      </c>
      <c r="AF40" s="37">
        <f>IFERROR(AF37*1000/AF42,"")</f>
        <v/>
      </c>
      <c r="AG40" s="37">
        <f>IFERROR(AG37*1000/AG42,"")</f>
        <v/>
      </c>
      <c r="AH40" s="37">
        <f>IFERROR(AH37*1000/AH42,"")</f>
        <v/>
      </c>
      <c r="AI40" s="37">
        <f>IFERROR(AI37*1000/AI42,"")</f>
        <v/>
      </c>
      <c r="AK40" s="36" t="n">
        <v>13984</v>
      </c>
      <c r="AL40" s="36" t="n">
        <v>3242</v>
      </c>
      <c r="AM40" s="36" t="n">
        <v>-13244</v>
      </c>
      <c r="AN40" s="36" t="n">
        <v>28419</v>
      </c>
      <c r="AO40" s="36" t="n">
        <v>60378</v>
      </c>
      <c r="AP40" s="37">
        <f>IFERROR(AP37*1000/AP42,"")</f>
        <v/>
      </c>
      <c r="AQ40" s="37">
        <f>IFERROR(AQ37*1000/AQ42,"")</f>
        <v/>
      </c>
      <c r="AR40" s="37">
        <f>IFERROR(AR37*1000/AR42,"")</f>
        <v/>
      </c>
      <c r="AS40" s="37">
        <f>IFERROR(AS37*1000/AS42,"")</f>
        <v/>
      </c>
      <c r="AT40" s="37">
        <f>IFERROR(AT37*1000/AT42,"")</f>
        <v/>
      </c>
    </row>
    <row r="41">
      <c r="C41" s="8" t="inlineStr">
        <is>
          <t>Shares — Weighted Avg Basic (M)</t>
        </is>
      </c>
      <c r="G41" s="30" t="n">
        <v>684.001795</v>
      </c>
      <c r="H41" s="30" t="n">
        <v>686.348101</v>
      </c>
      <c r="I41" s="30" t="n">
        <v>687.620673</v>
      </c>
      <c r="J41" s="30" t="n">
        <v>687.6206708478261</v>
      </c>
      <c r="K41" s="30" t="n">
        <v>687.631222</v>
      </c>
      <c r="L41" s="30" t="n">
        <v>687.649901</v>
      </c>
      <c r="M41" s="30" t="n">
        <v>687.65104</v>
      </c>
      <c r="N41" s="30" t="n">
        <v>687.6510741195652</v>
      </c>
      <c r="O41" s="30" t="n">
        <v>687.884807</v>
      </c>
      <c r="P41" s="30" t="n">
        <v>688.07937</v>
      </c>
      <c r="Q41" s="30" t="n">
        <v>688.10687</v>
      </c>
      <c r="R41" s="30" t="n">
        <v>688.1305927173912</v>
      </c>
      <c r="S41" s="30" t="n">
        <v>688.3061269999999</v>
      </c>
      <c r="T41" s="30" t="n">
        <v>688.616895</v>
      </c>
      <c r="U41" s="30" t="n">
        <v>688.95481</v>
      </c>
      <c r="V41" s="30" t="n">
        <v>689.038730173913</v>
      </c>
      <c r="W41" s="30" t="n">
        <v>689.640407</v>
      </c>
      <c r="X41" s="30" t="n">
        <v>690.395022</v>
      </c>
      <c r="Y41" s="30" t="n">
        <v>690.444482</v>
      </c>
      <c r="Z41" s="30" t="n">
        <v>696.4801306956522</v>
      </c>
      <c r="AA41" s="30" t="n">
        <v>705.383456</v>
      </c>
      <c r="AB41" s="31">
        <f>AA41*(1+AB64)</f>
        <v/>
      </c>
      <c r="AC41" s="31">
        <f>AB41*(1+AC64)</f>
        <v/>
      </c>
      <c r="AD41" s="31">
        <f>AC41*(1+AD64)</f>
        <v/>
      </c>
      <c r="AE41" s="31">
        <f>AD41*(1+AE64)</f>
        <v/>
      </c>
      <c r="AF41" s="31">
        <f>AE41*(1+AF64)</f>
        <v/>
      </c>
      <c r="AG41" s="31">
        <f>AF41*(1+AG64)</f>
        <v/>
      </c>
      <c r="AH41" s="31">
        <f>AG41*(1+AH64)</f>
        <v/>
      </c>
      <c r="AI41" s="31">
        <f>AH41*(1+AI64)</f>
        <v/>
      </c>
      <c r="AK41" s="30" t="n">
        <v>686.411075</v>
      </c>
      <c r="AL41" s="30" t="n">
        <v>687.645878</v>
      </c>
      <c r="AM41" s="30" t="n">
        <v>688.051238</v>
      </c>
      <c r="AN41" s="30" t="n">
        <v>688.730603</v>
      </c>
      <c r="AO41" s="30" t="n">
        <v>691.7551999999999</v>
      </c>
      <c r="AP41" s="31">
        <f>AVERAGE(AA41,AB41,AC41,AD41)</f>
        <v/>
      </c>
      <c r="AQ41" s="31">
        <f>AVERAGE(AE41,AF41,AG41,AH41)</f>
        <v/>
      </c>
      <c r="AR41" s="31">
        <f>AQ41*(1+AR64)</f>
        <v/>
      </c>
      <c r="AS41" s="31">
        <f>AR41*(1+AS64)</f>
        <v/>
      </c>
      <c r="AT41" s="31">
        <f>AS41*(1+AT64)</f>
        <v/>
      </c>
    </row>
    <row r="42">
      <c r="C42" s="8" t="inlineStr">
        <is>
          <t>Shares — Weighted Avg Diluted (M)</t>
        </is>
      </c>
      <c r="G42" s="30" t="n">
        <v>684.274215</v>
      </c>
      <c r="H42" s="30" t="n">
        <v>686.614932</v>
      </c>
      <c r="I42" s="30" t="n">
        <v>687.84256</v>
      </c>
      <c r="J42" s="30" t="n">
        <v>687.8616750869566</v>
      </c>
      <c r="K42" s="30" t="n">
        <v>687.828024</v>
      </c>
      <c r="L42" s="30" t="n">
        <v>687.809989</v>
      </c>
      <c r="M42" s="30" t="n">
        <v>687.770455</v>
      </c>
      <c r="N42" s="30" t="n">
        <v>687.7952650108696</v>
      </c>
      <c r="O42" s="30" t="n">
        <v>687.884807</v>
      </c>
      <c r="P42" s="30" t="n">
        <v>688.07937</v>
      </c>
      <c r="Q42" s="30" t="n">
        <v>688.10687</v>
      </c>
      <c r="R42" s="30" t="n">
        <v>688.1305927173912</v>
      </c>
      <c r="S42" s="30" t="n">
        <v>688.946675</v>
      </c>
      <c r="T42" s="30" t="n">
        <v>709.858296</v>
      </c>
      <c r="U42" s="30" t="n">
        <v>709.862673</v>
      </c>
      <c r="V42" s="30" t="n">
        <v>730.4441340108697</v>
      </c>
      <c r="W42" s="30" t="n">
        <v>710.834107</v>
      </c>
      <c r="X42" s="30" t="n">
        <v>711.467642</v>
      </c>
      <c r="Y42" s="30" t="n">
        <v>711.5225359999999</v>
      </c>
      <c r="Z42" s="30" t="n">
        <v>711.2354258804347</v>
      </c>
      <c r="AA42" s="30" t="n">
        <v>711.592641</v>
      </c>
      <c r="AB42" s="31">
        <f>AA42*(1+AB64)</f>
        <v/>
      </c>
      <c r="AC42" s="31">
        <f>AB42*(1+AC64)</f>
        <v/>
      </c>
      <c r="AD42" s="31">
        <f>AC42*(1+AD64)</f>
        <v/>
      </c>
      <c r="AE42" s="31">
        <f>AD42*(1+AE64)</f>
        <v/>
      </c>
      <c r="AF42" s="31">
        <f>AE42*(1+AF64)</f>
        <v/>
      </c>
      <c r="AG42" s="31">
        <f>AF42*(1+AG64)</f>
        <v/>
      </c>
      <c r="AH42" s="31">
        <f>AG42*(1+AH64)</f>
        <v/>
      </c>
      <c r="AI42" s="31">
        <f>AH42*(1+AI64)</f>
        <v/>
      </c>
      <c r="AK42" s="30" t="n">
        <v>686.661446</v>
      </c>
      <c r="AL42" s="30" t="n">
        <v>687.80076</v>
      </c>
      <c r="AM42" s="30" t="n">
        <v>688.051238</v>
      </c>
      <c r="AN42" s="30" t="n">
        <v>709.834641</v>
      </c>
      <c r="AO42" s="30" t="n">
        <v>711.266733</v>
      </c>
      <c r="AP42" s="31">
        <f>AVERAGE(AA42,AB42,AC42,AD42)</f>
        <v/>
      </c>
      <c r="AQ42" s="31">
        <f>AVERAGE(AE42,AF42,AG42,AH42)</f>
        <v/>
      </c>
      <c r="AR42" s="31">
        <f>AQ42*(1+AR64)</f>
        <v/>
      </c>
      <c r="AS42" s="31">
        <f>AR42*(1+AS64)</f>
        <v/>
      </c>
      <c r="AT42" s="31">
        <f>AS42*(1+AT64)</f>
        <v/>
      </c>
    </row>
    <row r="43"/>
    <row r="44"/>
    <row r="45">
      <c r="B45" s="7" t="inlineStr">
        <is>
          <t>Ratios &amp; Assumptions</t>
        </is>
      </c>
      <c r="C45" s="7" t="n"/>
      <c r="D45" s="7" t="n"/>
      <c r="E45" s="7" t="n"/>
      <c r="F45" s="7" t="n"/>
      <c r="G45" s="7" t="n"/>
      <c r="H45" s="7" t="n"/>
      <c r="I45" s="7" t="n"/>
      <c r="J45" s="7" t="n"/>
      <c r="K45" s="7" t="n"/>
      <c r="L45" s="7" t="n"/>
      <c r="M45" s="7" t="n"/>
      <c r="N45" s="7" t="n"/>
      <c r="O45" s="7" t="n"/>
      <c r="P45" s="7" t="n"/>
      <c r="Q45" s="7" t="n"/>
      <c r="R45" s="7" t="n"/>
      <c r="S45" s="7" t="n"/>
      <c r="T45" s="7" t="n"/>
      <c r="U45" s="7" t="n"/>
      <c r="V45" s="7" t="n"/>
      <c r="W45" s="7" t="n"/>
      <c r="X45" s="7" t="n"/>
      <c r="Y45" s="7" t="n"/>
      <c r="Z45" s="7" t="n"/>
      <c r="AA45" s="7" t="n"/>
      <c r="AB45" s="7" t="n"/>
      <c r="AC45" s="7" t="n"/>
      <c r="AD45" s="7" t="n"/>
      <c r="AE45" s="7" t="n"/>
      <c r="AF45" s="7" t="n"/>
      <c r="AG45" s="7" t="n"/>
      <c r="AH45" s="7" t="n"/>
      <c r="AI45" s="7" t="n"/>
      <c r="AK45" s="7" t="n"/>
      <c r="AL45" s="7" t="n"/>
      <c r="AM45" s="7" t="n"/>
      <c r="AN45" s="7" t="n"/>
      <c r="AO45" s="7" t="n"/>
      <c r="AP45" s="7" t="n"/>
      <c r="AQ45" s="7" t="n"/>
      <c r="AR45" s="7" t="n"/>
      <c r="AS45" s="7" t="n"/>
      <c r="AT45" s="7" t="n"/>
    </row>
    <row r="46"/>
    <row r="47">
      <c r="D47" s="8" t="inlineStr">
        <is>
          <t>DRAM (% of Total Revenue)</t>
        </is>
      </c>
      <c r="G47" s="38">
        <f>IFERROR(G10/G13,"")</f>
        <v/>
      </c>
      <c r="H47" s="38">
        <f>IFERROR(H10/H13,"")</f>
        <v/>
      </c>
      <c r="I47" s="38">
        <f>IFERROR(I10/I13,"")</f>
        <v/>
      </c>
      <c r="J47" s="38">
        <f>IFERROR(J10/J13,"")</f>
        <v/>
      </c>
      <c r="K47" s="38">
        <f>IFERROR(K10/K13,"")</f>
        <v/>
      </c>
      <c r="L47" s="38">
        <f>IFERROR(L10/L13,"")</f>
        <v/>
      </c>
      <c r="M47" s="38">
        <f>IFERROR(M10/M13,"")</f>
        <v/>
      </c>
      <c r="N47" s="38">
        <f>IFERROR(N10/N13,"")</f>
        <v/>
      </c>
      <c r="O47" s="38">
        <f>IFERROR(O10/O13,"")</f>
        <v/>
      </c>
      <c r="P47" s="38">
        <f>IFERROR(P10/P13,"")</f>
        <v/>
      </c>
      <c r="Q47" s="38">
        <f>IFERROR(Q10/Q13,"")</f>
        <v/>
      </c>
      <c r="R47" s="38">
        <f>IFERROR(R10/R13,"")</f>
        <v/>
      </c>
      <c r="S47" s="38">
        <f>IFERROR(S10/S13,"")</f>
        <v/>
      </c>
      <c r="T47" s="38">
        <f>IFERROR(T10/T13,"")</f>
        <v/>
      </c>
      <c r="U47" s="38">
        <f>IFERROR(U10/U13,"")</f>
        <v/>
      </c>
      <c r="V47" s="38">
        <f>IFERROR(V10/V13,"")</f>
        <v/>
      </c>
      <c r="W47" s="38">
        <f>IFERROR(W10/W13,"")</f>
        <v/>
      </c>
      <c r="X47" s="38">
        <f>IFERROR(X10/X13,"")</f>
        <v/>
      </c>
      <c r="Y47" s="38">
        <f>IFERROR(Y10/Y13,"")</f>
        <v/>
      </c>
      <c r="Z47" s="38">
        <f>IFERROR(Z10/Z13,"")</f>
        <v/>
      </c>
      <c r="AA47" s="38">
        <f>IFERROR(AA10/AA13,"")</f>
        <v/>
      </c>
      <c r="AB47" s="39">
        <f>IFERROR(AB10/AB13,"")</f>
        <v/>
      </c>
      <c r="AC47" s="39">
        <f>IFERROR(AC10/AC13,"")</f>
        <v/>
      </c>
      <c r="AD47" s="39">
        <f>IFERROR(AD10/AD13,"")</f>
        <v/>
      </c>
      <c r="AE47" s="39">
        <f>IFERROR(AE10/AE13,"")</f>
        <v/>
      </c>
      <c r="AF47" s="39">
        <f>IFERROR(AF10/AF13,"")</f>
        <v/>
      </c>
      <c r="AG47" s="39">
        <f>IFERROR(AG10/AG13,"")</f>
        <v/>
      </c>
      <c r="AH47" s="39">
        <f>IFERROR(AH10/AH13,"")</f>
        <v/>
      </c>
      <c r="AI47" s="39">
        <f>IFERROR(AI10/AI13,"")</f>
        <v/>
      </c>
      <c r="AK47" s="38">
        <f>IFERROR(AK10/AK13,"")</f>
        <v/>
      </c>
      <c r="AL47" s="38">
        <f>IFERROR(AL10/AL13,"")</f>
        <v/>
      </c>
      <c r="AM47" s="38">
        <f>IFERROR(AM10/AM13,"")</f>
        <v/>
      </c>
      <c r="AN47" s="38">
        <f>IFERROR(AN10/AN13,"")</f>
        <v/>
      </c>
      <c r="AO47" s="38">
        <f>IFERROR(AO10/AO13,"")</f>
        <v/>
      </c>
      <c r="AP47" s="39">
        <f>IFERROR(AP10/AP13,"")</f>
        <v/>
      </c>
      <c r="AQ47" s="39">
        <f>IFERROR(AQ10/AQ13,"")</f>
        <v/>
      </c>
      <c r="AR47" s="39">
        <f>IFERROR(AR10/AR13,"")</f>
        <v/>
      </c>
      <c r="AS47" s="39">
        <f>IFERROR(AS10/AS13,"")</f>
        <v/>
      </c>
      <c r="AT47" s="39">
        <f>IFERROR(AT10/AT13,"")</f>
        <v/>
      </c>
    </row>
    <row r="48">
      <c r="D48" s="8" t="inlineStr">
        <is>
          <t>NAND Flash (% of Total Revenue)</t>
        </is>
      </c>
      <c r="G48" s="38">
        <f>IFERROR(G11/G13,"")</f>
        <v/>
      </c>
      <c r="H48" s="38">
        <f>IFERROR(H11/H13,"")</f>
        <v/>
      </c>
      <c r="I48" s="38">
        <f>IFERROR(I11/I13,"")</f>
        <v/>
      </c>
      <c r="J48" s="38">
        <f>IFERROR(J11/J13,"")</f>
        <v/>
      </c>
      <c r="K48" s="38">
        <f>IFERROR(K11/K13,"")</f>
        <v/>
      </c>
      <c r="L48" s="38">
        <f>IFERROR(L11/L13,"")</f>
        <v/>
      </c>
      <c r="M48" s="38">
        <f>IFERROR(M11/M13,"")</f>
        <v/>
      </c>
      <c r="N48" s="38">
        <f>IFERROR(N11/N13,"")</f>
        <v/>
      </c>
      <c r="O48" s="38">
        <f>IFERROR(O11/O13,"")</f>
        <v/>
      </c>
      <c r="P48" s="38">
        <f>IFERROR(P11/P13,"")</f>
        <v/>
      </c>
      <c r="Q48" s="38">
        <f>IFERROR(Q11/Q13,"")</f>
        <v/>
      </c>
      <c r="R48" s="38">
        <f>IFERROR(R11/R13,"")</f>
        <v/>
      </c>
      <c r="S48" s="38">
        <f>IFERROR(S11/S13,"")</f>
        <v/>
      </c>
      <c r="T48" s="38">
        <f>IFERROR(T11/T13,"")</f>
        <v/>
      </c>
      <c r="U48" s="38">
        <f>IFERROR(U11/U13,"")</f>
        <v/>
      </c>
      <c r="V48" s="38">
        <f>IFERROR(V11/V13,"")</f>
        <v/>
      </c>
      <c r="W48" s="38">
        <f>IFERROR(W11/W13,"")</f>
        <v/>
      </c>
      <c r="X48" s="38">
        <f>IFERROR(X11/X13,"")</f>
        <v/>
      </c>
      <c r="Y48" s="38">
        <f>IFERROR(Y11/Y13,"")</f>
        <v/>
      </c>
      <c r="Z48" s="38">
        <f>IFERROR(Z11/Z13,"")</f>
        <v/>
      </c>
      <c r="AA48" s="38">
        <f>IFERROR(AA11/AA13,"")</f>
        <v/>
      </c>
      <c r="AB48" s="39">
        <f>IFERROR(AB11/AB13,"")</f>
        <v/>
      </c>
      <c r="AC48" s="39">
        <f>IFERROR(AC11/AC13,"")</f>
        <v/>
      </c>
      <c r="AD48" s="39">
        <f>IFERROR(AD11/AD13,"")</f>
        <v/>
      </c>
      <c r="AE48" s="39">
        <f>IFERROR(AE11/AE13,"")</f>
        <v/>
      </c>
      <c r="AF48" s="39">
        <f>IFERROR(AF11/AF13,"")</f>
        <v/>
      </c>
      <c r="AG48" s="39">
        <f>IFERROR(AG11/AG13,"")</f>
        <v/>
      </c>
      <c r="AH48" s="39">
        <f>IFERROR(AH11/AH13,"")</f>
        <v/>
      </c>
      <c r="AI48" s="39">
        <f>IFERROR(AI11/AI13,"")</f>
        <v/>
      </c>
      <c r="AK48" s="38">
        <f>IFERROR(AK11/AK13,"")</f>
        <v/>
      </c>
      <c r="AL48" s="38">
        <f>IFERROR(AL11/AL13,"")</f>
        <v/>
      </c>
      <c r="AM48" s="38">
        <f>IFERROR(AM11/AM13,"")</f>
        <v/>
      </c>
      <c r="AN48" s="38">
        <f>IFERROR(AN11/AN13,"")</f>
        <v/>
      </c>
      <c r="AO48" s="38">
        <f>IFERROR(AO11/AO13,"")</f>
        <v/>
      </c>
      <c r="AP48" s="39">
        <f>IFERROR(AP11/AP13,"")</f>
        <v/>
      </c>
      <c r="AQ48" s="39">
        <f>IFERROR(AQ11/AQ13,"")</f>
        <v/>
      </c>
      <c r="AR48" s="39">
        <f>IFERROR(AR11/AR13,"")</f>
        <v/>
      </c>
      <c r="AS48" s="39">
        <f>IFERROR(AS11/AS13,"")</f>
        <v/>
      </c>
      <c r="AT48" s="39">
        <f>IFERROR(AT11/AT13,"")</f>
        <v/>
      </c>
    </row>
    <row r="49">
      <c r="D49" s="8" t="inlineStr">
        <is>
          <t>Other (% of Total Revenue)</t>
        </is>
      </c>
      <c r="G49" s="38">
        <f>IFERROR(G12/G13,"")</f>
        <v/>
      </c>
      <c r="H49" s="38">
        <f>IFERROR(H12/H13,"")</f>
        <v/>
      </c>
      <c r="I49" s="38">
        <f>IFERROR(I12/I13,"")</f>
        <v/>
      </c>
      <c r="J49" s="38">
        <f>IFERROR(J12/J13,"")</f>
        <v/>
      </c>
      <c r="K49" s="38">
        <f>IFERROR(K12/K13,"")</f>
        <v/>
      </c>
      <c r="L49" s="38">
        <f>IFERROR(L12/L13,"")</f>
        <v/>
      </c>
      <c r="M49" s="38">
        <f>IFERROR(M12/M13,"")</f>
        <v/>
      </c>
      <c r="N49" s="38">
        <f>IFERROR(N12/N13,"")</f>
        <v/>
      </c>
      <c r="O49" s="38">
        <f>IFERROR(O12/O13,"")</f>
        <v/>
      </c>
      <c r="P49" s="38">
        <f>IFERROR(P12/P13,"")</f>
        <v/>
      </c>
      <c r="Q49" s="38">
        <f>IFERROR(Q12/Q13,"")</f>
        <v/>
      </c>
      <c r="R49" s="38">
        <f>IFERROR(R12/R13,"")</f>
        <v/>
      </c>
      <c r="S49" s="38">
        <f>IFERROR(S12/S13,"")</f>
        <v/>
      </c>
      <c r="T49" s="38">
        <f>IFERROR(T12/T13,"")</f>
        <v/>
      </c>
      <c r="U49" s="38">
        <f>IFERROR(U12/U13,"")</f>
        <v/>
      </c>
      <c r="V49" s="38">
        <f>IFERROR(V12/V13,"")</f>
        <v/>
      </c>
      <c r="W49" s="38">
        <f>IFERROR(W12/W13,"")</f>
        <v/>
      </c>
      <c r="X49" s="38">
        <f>IFERROR(X12/X13,"")</f>
        <v/>
      </c>
      <c r="Y49" s="38">
        <f>IFERROR(Y12/Y13,"")</f>
        <v/>
      </c>
      <c r="Z49" s="38">
        <f>IFERROR(Z12/Z13,"")</f>
        <v/>
      </c>
      <c r="AA49" s="38">
        <f>IFERROR(AA12/AA13,"")</f>
        <v/>
      </c>
      <c r="AB49" s="39">
        <f>IFERROR(AB12/AB13,"")</f>
        <v/>
      </c>
      <c r="AC49" s="39">
        <f>IFERROR(AC12/AC13,"")</f>
        <v/>
      </c>
      <c r="AD49" s="39">
        <f>IFERROR(AD12/AD13,"")</f>
        <v/>
      </c>
      <c r="AE49" s="39">
        <f>IFERROR(AE12/AE13,"")</f>
        <v/>
      </c>
      <c r="AF49" s="39">
        <f>IFERROR(AF12/AF13,"")</f>
        <v/>
      </c>
      <c r="AG49" s="39">
        <f>IFERROR(AG12/AG13,"")</f>
        <v/>
      </c>
      <c r="AH49" s="39">
        <f>IFERROR(AH12/AH13,"")</f>
        <v/>
      </c>
      <c r="AI49" s="39">
        <f>IFERROR(AI12/AI13,"")</f>
        <v/>
      </c>
      <c r="AK49" s="38">
        <f>IFERROR(AK12/AK13,"")</f>
        <v/>
      </c>
      <c r="AL49" s="38">
        <f>IFERROR(AL12/AL13,"")</f>
        <v/>
      </c>
      <c r="AM49" s="38">
        <f>IFERROR(AM12/AM13,"")</f>
        <v/>
      </c>
      <c r="AN49" s="38">
        <f>IFERROR(AN12/AN13,"")</f>
        <v/>
      </c>
      <c r="AO49" s="38">
        <f>IFERROR(AO12/AO13,"")</f>
        <v/>
      </c>
      <c r="AP49" s="39">
        <f>IFERROR(AP12/AP13,"")</f>
        <v/>
      </c>
      <c r="AQ49" s="39">
        <f>IFERROR(AQ12/AQ13,"")</f>
        <v/>
      </c>
      <c r="AR49" s="39">
        <f>IFERROR(AR12/AR13,"")</f>
        <v/>
      </c>
      <c r="AS49" s="39">
        <f>IFERROR(AS12/AS13,"")</f>
        <v/>
      </c>
      <c r="AT49" s="39">
        <f>IFERROR(AT12/AT13,"")</f>
        <v/>
      </c>
    </row>
    <row r="50"/>
    <row r="51">
      <c r="D51" s="8" t="inlineStr">
        <is>
          <t>YoY Total Revenue Growth</t>
        </is>
      </c>
      <c r="K51" s="38">
        <f>IFERROR(K13/G13-1,"")</f>
        <v/>
      </c>
      <c r="L51" s="38">
        <f>IFERROR(L13/H13-1,"")</f>
        <v/>
      </c>
      <c r="M51" s="38">
        <f>IFERROR(M13/I13-1,"")</f>
        <v/>
      </c>
      <c r="N51" s="38">
        <f>IFERROR(N13/J13-1,"")</f>
        <v/>
      </c>
      <c r="O51" s="38">
        <f>IFERROR(O13/K13-1,"")</f>
        <v/>
      </c>
      <c r="P51" s="38">
        <f>IFERROR(P13/L13-1,"")</f>
        <v/>
      </c>
      <c r="Q51" s="38">
        <f>IFERROR(Q13/M13-1,"")</f>
        <v/>
      </c>
      <c r="R51" s="38">
        <f>IFERROR(R13/N13-1,"")</f>
        <v/>
      </c>
      <c r="S51" s="38">
        <f>IFERROR(S13/O13-1,"")</f>
        <v/>
      </c>
      <c r="T51" s="38">
        <f>IFERROR(T13/P13-1,"")</f>
        <v/>
      </c>
      <c r="U51" s="38">
        <f>IFERROR(U13/Q13-1,"")</f>
        <v/>
      </c>
      <c r="V51" s="38">
        <f>IFERROR(V13/R13-1,"")</f>
        <v/>
      </c>
      <c r="W51" s="38">
        <f>IFERROR(W13/S13-1,"")</f>
        <v/>
      </c>
      <c r="X51" s="38">
        <f>IFERROR(X13/T13-1,"")</f>
        <v/>
      </c>
      <c r="Y51" s="38">
        <f>IFERROR(Y13/U13-1,"")</f>
        <v/>
      </c>
      <c r="Z51" s="38">
        <f>IFERROR(Z13/V13-1,"")</f>
        <v/>
      </c>
      <c r="AA51" s="38">
        <f>IFERROR(AA13/W13-1,"")</f>
        <v/>
      </c>
      <c r="AB51" s="39">
        <f>IFERROR(AB13/X13-1,"")</f>
        <v/>
      </c>
      <c r="AC51" s="39">
        <f>IFERROR(AC13/Y13-1,"")</f>
        <v/>
      </c>
      <c r="AD51" s="39">
        <f>IFERROR(AD13/Z13-1,"")</f>
        <v/>
      </c>
      <c r="AE51" s="39">
        <f>IFERROR(AE13/AA13-1,"")</f>
        <v/>
      </c>
      <c r="AF51" s="39">
        <f>IFERROR(AF13/AB13-1,"")</f>
        <v/>
      </c>
      <c r="AG51" s="39">
        <f>IFERROR(AG13/AC13-1,"")</f>
        <v/>
      </c>
      <c r="AH51" s="39">
        <f>IFERROR(AH13/AD13-1,"")</f>
        <v/>
      </c>
      <c r="AI51" s="39">
        <f>IFERROR(AI13/AE13-1,"")</f>
        <v/>
      </c>
      <c r="AL51" s="38">
        <f>IFERROR(AL13/AK13-1,"")</f>
        <v/>
      </c>
      <c r="AM51" s="38">
        <f>IFERROR(AM13/AL13-1,"")</f>
        <v/>
      </c>
      <c r="AN51" s="38">
        <f>IFERROR(AN13/AM13-1,"")</f>
        <v/>
      </c>
      <c r="AO51" s="38">
        <f>IFERROR(AO13/AN13-1,"")</f>
        <v/>
      </c>
      <c r="AP51" s="39">
        <f>IFERROR(AP13/AO13-1,"")</f>
        <v/>
      </c>
      <c r="AQ51" s="39">
        <f>IFERROR(AQ13/AP13-1,"")</f>
        <v/>
      </c>
      <c r="AR51" s="39">
        <f>IFERROR(AR13/AQ13-1,"")</f>
        <v/>
      </c>
      <c r="AS51" s="39">
        <f>IFERROR(AS13/AR13-1,"")</f>
        <v/>
      </c>
      <c r="AT51" s="39">
        <f>IFERROR(AT13/AS13-1,"")</f>
        <v/>
      </c>
    </row>
    <row r="52">
      <c r="D52" s="8" t="inlineStr">
        <is>
          <t>YoY DRAM Revenue Growth</t>
        </is>
      </c>
      <c r="K52" s="38">
        <f>IFERROR(K10/G10-1,"")</f>
        <v/>
      </c>
      <c r="L52" s="38">
        <f>IFERROR(L10/H10-1,"")</f>
        <v/>
      </c>
      <c r="M52" s="38">
        <f>IFERROR(M10/I10-1,"")</f>
        <v/>
      </c>
      <c r="N52" s="38">
        <f>IFERROR(N10/J10-1,"")</f>
        <v/>
      </c>
      <c r="O52" s="38">
        <f>IFERROR(O10/K10-1,"")</f>
        <v/>
      </c>
      <c r="P52" s="38">
        <f>IFERROR(P10/L10-1,"")</f>
        <v/>
      </c>
      <c r="Q52" s="38">
        <f>IFERROR(Q10/M10-1,"")</f>
        <v/>
      </c>
      <c r="R52" s="38">
        <f>IFERROR(R10/N10-1,"")</f>
        <v/>
      </c>
      <c r="S52" s="38">
        <f>IFERROR(S10/O10-1,"")</f>
        <v/>
      </c>
      <c r="T52" s="38">
        <f>IFERROR(T10/P10-1,"")</f>
        <v/>
      </c>
      <c r="U52" s="38">
        <f>IFERROR(U10/Q10-1,"")</f>
        <v/>
      </c>
      <c r="V52" s="38">
        <f>IFERROR(V10/R10-1,"")</f>
        <v/>
      </c>
      <c r="W52" s="38">
        <f>IFERROR(W10/S10-1,"")</f>
        <v/>
      </c>
      <c r="X52" s="38">
        <f>IFERROR(X10/T10-1,"")</f>
        <v/>
      </c>
      <c r="Y52" s="38">
        <f>IFERROR(Y10/U10-1,"")</f>
        <v/>
      </c>
      <c r="Z52" s="38">
        <f>IFERROR(Z10/V10-1,"")</f>
        <v/>
      </c>
      <c r="AA52" s="38">
        <f>IFERROR(AA10/W10-1,"")</f>
        <v/>
      </c>
      <c r="AB52" s="39">
        <f>IFERROR(AB10/X10-1,"")</f>
        <v/>
      </c>
      <c r="AC52" s="39">
        <f>IFERROR(AC10/Y10-1,"")</f>
        <v/>
      </c>
      <c r="AD52" s="39">
        <f>IFERROR(AD10/Z10-1,"")</f>
        <v/>
      </c>
      <c r="AE52" s="39">
        <f>IFERROR(AE10/AA10-1,"")</f>
        <v/>
      </c>
      <c r="AF52" s="39">
        <f>IFERROR(AF10/AB10-1,"")</f>
        <v/>
      </c>
      <c r="AG52" s="39">
        <f>IFERROR(AG10/AC10-1,"")</f>
        <v/>
      </c>
      <c r="AH52" s="39">
        <f>IFERROR(AH10/AD10-1,"")</f>
        <v/>
      </c>
      <c r="AI52" s="39">
        <f>IFERROR(AI10/AE10-1,"")</f>
        <v/>
      </c>
      <c r="AL52" s="38">
        <f>IFERROR(AL10/AK10-1,"")</f>
        <v/>
      </c>
      <c r="AM52" s="38">
        <f>IFERROR(AM10/AL10-1,"")</f>
        <v/>
      </c>
      <c r="AN52" s="38">
        <f>IFERROR(AN10/AM10-1,"")</f>
        <v/>
      </c>
      <c r="AO52" s="38">
        <f>IFERROR(AO10/AN10-1,"")</f>
        <v/>
      </c>
      <c r="AP52" s="39">
        <f>IFERROR(AP10/AO10-1,"")</f>
        <v/>
      </c>
      <c r="AQ52" s="39">
        <f>IFERROR(AQ10/AP10-1,"")</f>
        <v/>
      </c>
      <c r="AR52" s="39">
        <f>IFERROR(AR10/AQ10-1,"")</f>
        <v/>
      </c>
      <c r="AS52" s="39">
        <f>IFERROR(AS10/AR10-1,"")</f>
        <v/>
      </c>
      <c r="AT52" s="39">
        <f>IFERROR(AT10/AS10-1,"")</f>
        <v/>
      </c>
    </row>
    <row r="53">
      <c r="D53" s="8" t="inlineStr">
        <is>
          <t>YoY NAND Flash Revenue Growth</t>
        </is>
      </c>
      <c r="K53" s="38">
        <f>IFERROR(K11/G11-1,"")</f>
        <v/>
      </c>
      <c r="L53" s="38">
        <f>IFERROR(L11/H11-1,"")</f>
        <v/>
      </c>
      <c r="M53" s="38">
        <f>IFERROR(M11/I11-1,"")</f>
        <v/>
      </c>
      <c r="N53" s="38">
        <f>IFERROR(N11/J11-1,"")</f>
        <v/>
      </c>
      <c r="O53" s="38">
        <f>IFERROR(O11/K11-1,"")</f>
        <v/>
      </c>
      <c r="P53" s="38">
        <f>IFERROR(P11/L11-1,"")</f>
        <v/>
      </c>
      <c r="Q53" s="38">
        <f>IFERROR(Q11/M11-1,"")</f>
        <v/>
      </c>
      <c r="R53" s="38">
        <f>IFERROR(R11/N11-1,"")</f>
        <v/>
      </c>
      <c r="S53" s="38">
        <f>IFERROR(S11/O11-1,"")</f>
        <v/>
      </c>
      <c r="T53" s="38">
        <f>IFERROR(T11/P11-1,"")</f>
        <v/>
      </c>
      <c r="U53" s="38">
        <f>IFERROR(U11/Q11-1,"")</f>
        <v/>
      </c>
      <c r="V53" s="38">
        <f>IFERROR(V11/R11-1,"")</f>
        <v/>
      </c>
      <c r="W53" s="38">
        <f>IFERROR(W11/S11-1,"")</f>
        <v/>
      </c>
      <c r="X53" s="38">
        <f>IFERROR(X11/T11-1,"")</f>
        <v/>
      </c>
      <c r="Y53" s="38">
        <f>IFERROR(Y11/U11-1,"")</f>
        <v/>
      </c>
      <c r="Z53" s="38">
        <f>IFERROR(Z11/V11-1,"")</f>
        <v/>
      </c>
      <c r="AA53" s="38">
        <f>IFERROR(AA11/W11-1,"")</f>
        <v/>
      </c>
      <c r="AB53" s="39">
        <f>IFERROR(AB11/X11-1,"")</f>
        <v/>
      </c>
      <c r="AC53" s="39">
        <f>IFERROR(AC11/Y11-1,"")</f>
        <v/>
      </c>
      <c r="AD53" s="39">
        <f>IFERROR(AD11/Z11-1,"")</f>
        <v/>
      </c>
      <c r="AE53" s="39">
        <f>IFERROR(AE11/AA11-1,"")</f>
        <v/>
      </c>
      <c r="AF53" s="39">
        <f>IFERROR(AF11/AB11-1,"")</f>
        <v/>
      </c>
      <c r="AG53" s="39">
        <f>IFERROR(AG11/AC11-1,"")</f>
        <v/>
      </c>
      <c r="AH53" s="39">
        <f>IFERROR(AH11/AD11-1,"")</f>
        <v/>
      </c>
      <c r="AI53" s="39">
        <f>IFERROR(AI11/AE11-1,"")</f>
        <v/>
      </c>
      <c r="AL53" s="38">
        <f>IFERROR(AL11/AK11-1,"")</f>
        <v/>
      </c>
      <c r="AM53" s="38">
        <f>IFERROR(AM11/AL11-1,"")</f>
        <v/>
      </c>
      <c r="AN53" s="38">
        <f>IFERROR(AN11/AM11-1,"")</f>
        <v/>
      </c>
      <c r="AO53" s="38">
        <f>IFERROR(AO11/AN11-1,"")</f>
        <v/>
      </c>
      <c r="AP53" s="39">
        <f>IFERROR(AP11/AO11-1,"")</f>
        <v/>
      </c>
      <c r="AQ53" s="39">
        <f>IFERROR(AQ11/AP11-1,"")</f>
        <v/>
      </c>
      <c r="AR53" s="39">
        <f>IFERROR(AR11/AQ11-1,"")</f>
        <v/>
      </c>
      <c r="AS53" s="39">
        <f>IFERROR(AS11/AR11-1,"")</f>
        <v/>
      </c>
      <c r="AT53" s="39">
        <f>IFERROR(AT11/AS11-1,"")</f>
        <v/>
      </c>
    </row>
    <row r="54"/>
    <row r="55">
      <c r="D55" s="8" t="inlineStr">
        <is>
          <t>QoQ DRAM Revenue Growth</t>
        </is>
      </c>
      <c r="H55" s="38">
        <f>IFERROR(H10/G10-1,"")</f>
        <v/>
      </c>
      <c r="I55" s="38">
        <f>IFERROR(I10/H10-1,"")</f>
        <v/>
      </c>
      <c r="J55" s="38">
        <f>IFERROR(J10/I10-1,"")</f>
        <v/>
      </c>
      <c r="K55" s="38">
        <f>IFERROR(K10/J10-1,"")</f>
        <v/>
      </c>
      <c r="L55" s="38">
        <f>IFERROR(L10/K10-1,"")</f>
        <v/>
      </c>
      <c r="M55" s="38">
        <f>IFERROR(M10/L10-1,"")</f>
        <v/>
      </c>
      <c r="N55" s="38">
        <f>IFERROR(N10/M10-1,"")</f>
        <v/>
      </c>
      <c r="O55" s="38">
        <f>IFERROR(O10/N10-1,"")</f>
        <v/>
      </c>
      <c r="P55" s="38">
        <f>IFERROR(P10/O10-1,"")</f>
        <v/>
      </c>
      <c r="Q55" s="38">
        <f>IFERROR(Q10/P10-1,"")</f>
        <v/>
      </c>
      <c r="R55" s="38">
        <f>IFERROR(R10/Q10-1,"")</f>
        <v/>
      </c>
      <c r="S55" s="38">
        <f>IFERROR(S10/R10-1,"")</f>
        <v/>
      </c>
      <c r="T55" s="38">
        <f>IFERROR(T10/S10-1,"")</f>
        <v/>
      </c>
      <c r="U55" s="38">
        <f>IFERROR(U10/T10-1,"")</f>
        <v/>
      </c>
      <c r="V55" s="38">
        <f>IFERROR(V10/U10-1,"")</f>
        <v/>
      </c>
      <c r="W55" s="38">
        <f>IFERROR(W10/V10-1,"")</f>
        <v/>
      </c>
      <c r="X55" s="38">
        <f>IFERROR(X10/W10-1,"")</f>
        <v/>
      </c>
      <c r="Y55" s="38">
        <f>IFERROR(Y10/X10-1,"")</f>
        <v/>
      </c>
      <c r="Z55" s="38">
        <f>IFERROR(Z10/Y10-1,"")</f>
        <v/>
      </c>
      <c r="AA55" s="38">
        <f>IFERROR(AA10/Z10-1,"")</f>
        <v/>
      </c>
      <c r="AB55" s="39">
        <f>IFERROR(AB10/AA10-1,"")</f>
        <v/>
      </c>
      <c r="AC55" s="39">
        <f>IFERROR(AC10/AB10-1,"")</f>
        <v/>
      </c>
      <c r="AD55" s="39">
        <f>IFERROR(AD10/AC10-1,"")</f>
        <v/>
      </c>
      <c r="AE55" s="39">
        <f>IFERROR(AE10/AD10-1,"")</f>
        <v/>
      </c>
      <c r="AF55" s="39">
        <f>IFERROR(AF10/AE10-1,"")</f>
        <v/>
      </c>
      <c r="AG55" s="39">
        <f>IFERROR(AG10/AF10-1,"")</f>
        <v/>
      </c>
      <c r="AH55" s="39">
        <f>IFERROR(AH10/AG10-1,"")</f>
        <v/>
      </c>
      <c r="AI55" s="39">
        <f>IFERROR(AI10/AH10-1,"")</f>
        <v/>
      </c>
    </row>
    <row r="56">
      <c r="D56" s="8" t="inlineStr">
        <is>
          <t>QoQ NAND Flash Revenue Growth</t>
        </is>
      </c>
      <c r="H56" s="38">
        <f>IFERROR(H11/G11-1,"")</f>
        <v/>
      </c>
      <c r="I56" s="38">
        <f>IFERROR(I11/H11-1,"")</f>
        <v/>
      </c>
      <c r="J56" s="38">
        <f>IFERROR(J11/I11-1,"")</f>
        <v/>
      </c>
      <c r="K56" s="38">
        <f>IFERROR(K11/J11-1,"")</f>
        <v/>
      </c>
      <c r="L56" s="38">
        <f>IFERROR(L11/K11-1,"")</f>
        <v/>
      </c>
      <c r="M56" s="38">
        <f>IFERROR(M11/L11-1,"")</f>
        <v/>
      </c>
      <c r="N56" s="38">
        <f>IFERROR(N11/M11-1,"")</f>
        <v/>
      </c>
      <c r="O56" s="38">
        <f>IFERROR(O11/N11-1,"")</f>
        <v/>
      </c>
      <c r="P56" s="38">
        <f>IFERROR(P11/O11-1,"")</f>
        <v/>
      </c>
      <c r="Q56" s="38">
        <f>IFERROR(Q11/P11-1,"")</f>
        <v/>
      </c>
      <c r="R56" s="38">
        <f>IFERROR(R11/Q11-1,"")</f>
        <v/>
      </c>
      <c r="S56" s="38">
        <f>IFERROR(S11/R11-1,"")</f>
        <v/>
      </c>
      <c r="T56" s="38">
        <f>IFERROR(T11/S11-1,"")</f>
        <v/>
      </c>
      <c r="U56" s="38">
        <f>IFERROR(U11/T11-1,"")</f>
        <v/>
      </c>
      <c r="V56" s="38">
        <f>IFERROR(V11/U11-1,"")</f>
        <v/>
      </c>
      <c r="W56" s="38">
        <f>IFERROR(W11/V11-1,"")</f>
        <v/>
      </c>
      <c r="X56" s="38">
        <f>IFERROR(X11/W11-1,"")</f>
        <v/>
      </c>
      <c r="Y56" s="38">
        <f>IFERROR(Y11/X11-1,"")</f>
        <v/>
      </c>
      <c r="Z56" s="38">
        <f>IFERROR(Z11/Y11-1,"")</f>
        <v/>
      </c>
      <c r="AA56" s="38">
        <f>IFERROR(AA11/Z11-1,"")</f>
        <v/>
      </c>
      <c r="AB56" s="39">
        <f>IFERROR(AB11/AA11-1,"")</f>
        <v/>
      </c>
      <c r="AC56" s="39">
        <f>IFERROR(AC11/AB11-1,"")</f>
        <v/>
      </c>
      <c r="AD56" s="39">
        <f>IFERROR(AD11/AC11-1,"")</f>
        <v/>
      </c>
      <c r="AE56" s="39">
        <f>IFERROR(AE11/AD11-1,"")</f>
        <v/>
      </c>
      <c r="AF56" s="39">
        <f>IFERROR(AF11/AE11-1,"")</f>
        <v/>
      </c>
      <c r="AG56" s="39">
        <f>IFERROR(AG11/AF11-1,"")</f>
        <v/>
      </c>
      <c r="AH56" s="39">
        <f>IFERROR(AH11/AG11-1,"")</f>
        <v/>
      </c>
      <c r="AI56" s="39">
        <f>IFERROR(AI11/AH11-1,"")</f>
        <v/>
      </c>
    </row>
    <row r="57"/>
    <row r="58">
      <c r="D58" s="8" t="inlineStr">
        <is>
          <t>Gross Margin %</t>
        </is>
      </c>
      <c r="G58" s="38">
        <f>IFERROR(G17/G13,"")</f>
        <v/>
      </c>
      <c r="H58" s="38">
        <f>IFERROR(H17/H13,"")</f>
        <v/>
      </c>
      <c r="I58" s="38">
        <f>IFERROR(I17/I13,"")</f>
        <v/>
      </c>
      <c r="J58" s="38">
        <f>IFERROR(J17/J13,"")</f>
        <v/>
      </c>
      <c r="K58" s="38">
        <f>IFERROR(K17/K13,"")</f>
        <v/>
      </c>
      <c r="L58" s="38">
        <f>IFERROR(L17/L13,"")</f>
        <v/>
      </c>
      <c r="M58" s="38">
        <f>IFERROR(M17/M13,"")</f>
        <v/>
      </c>
      <c r="N58" s="38">
        <f>IFERROR(N17/N13,"")</f>
        <v/>
      </c>
      <c r="O58" s="38">
        <f>IFERROR(O17/O13,"")</f>
        <v/>
      </c>
      <c r="P58" s="38">
        <f>IFERROR(P17/P13,"")</f>
        <v/>
      </c>
      <c r="Q58" s="38">
        <f>IFERROR(Q17/Q13,"")</f>
        <v/>
      </c>
      <c r="R58" s="38">
        <f>IFERROR(R17/R13,"")</f>
        <v/>
      </c>
      <c r="S58" s="38">
        <f>IFERROR(S17/S13,"")</f>
        <v/>
      </c>
      <c r="T58" s="38">
        <f>IFERROR(T17/T13,"")</f>
        <v/>
      </c>
      <c r="U58" s="38">
        <f>IFERROR(U17/U13,"")</f>
        <v/>
      </c>
      <c r="V58" s="38">
        <f>IFERROR(V17/V13,"")</f>
        <v/>
      </c>
      <c r="W58" s="38">
        <f>IFERROR(W17/W13,"")</f>
        <v/>
      </c>
      <c r="X58" s="38">
        <f>IFERROR(X17/X13,"")</f>
        <v/>
      </c>
      <c r="Y58" s="38">
        <f>IFERROR(Y17/Y13,"")</f>
        <v/>
      </c>
      <c r="Z58" s="38">
        <f>IFERROR(Z17/Z13,"")</f>
        <v/>
      </c>
      <c r="AA58" s="38">
        <f>IFERROR(AA17/AA13,"")</f>
        <v/>
      </c>
      <c r="AB58" s="40" t="n">
        <v>0.795</v>
      </c>
      <c r="AC58" s="40" t="n">
        <v>0.79</v>
      </c>
      <c r="AD58" s="40" t="n">
        <v>0.775</v>
      </c>
      <c r="AE58" s="40" t="n">
        <v>0.75</v>
      </c>
      <c r="AF58" s="40" t="n">
        <v>0.72</v>
      </c>
      <c r="AG58" s="40" t="n">
        <v>0.7</v>
      </c>
      <c r="AH58" s="40" t="n">
        <v>0.68</v>
      </c>
      <c r="AI58" s="40" t="n">
        <v>0.67</v>
      </c>
      <c r="AK58" s="38">
        <f>IFERROR(AK17/AK13,"")</f>
        <v/>
      </c>
      <c r="AL58" s="38">
        <f>IFERROR(AL17/AL13,"")</f>
        <v/>
      </c>
      <c r="AM58" s="38">
        <f>IFERROR(AM17/AM13,"")</f>
        <v/>
      </c>
      <c r="AN58" s="38">
        <f>IFERROR(AN17/AN13,"")</f>
        <v/>
      </c>
      <c r="AO58" s="38">
        <f>IFERROR(AO17/AO13,"")</f>
        <v/>
      </c>
      <c r="AP58" s="39">
        <f>IFERROR(AP17/AP13,"")</f>
        <v/>
      </c>
      <c r="AQ58" s="39">
        <f>IFERROR(AQ17/AQ13,"")</f>
        <v/>
      </c>
      <c r="AR58" s="40" t="n">
        <v>0.65</v>
      </c>
      <c r="AS58" s="40" t="n">
        <v>0.64</v>
      </c>
      <c r="AT58" s="40" t="n">
        <v>0.63</v>
      </c>
    </row>
    <row r="59">
      <c r="D59" s="8" t="inlineStr">
        <is>
          <t>S&amp;A % of Revenue</t>
        </is>
      </c>
      <c r="G59" s="38">
        <f>IFERROR(-G20/G13,"")</f>
        <v/>
      </c>
      <c r="H59" s="38">
        <f>IFERROR(-H20/H13,"")</f>
        <v/>
      </c>
      <c r="I59" s="38">
        <f>IFERROR(-I20/I13,"")</f>
        <v/>
      </c>
      <c r="J59" s="38">
        <f>IFERROR(-J20/J13,"")</f>
        <v/>
      </c>
      <c r="K59" s="38">
        <f>IFERROR(-K20/K13,"")</f>
        <v/>
      </c>
      <c r="L59" s="38">
        <f>IFERROR(-L20/L13,"")</f>
        <v/>
      </c>
      <c r="M59" s="38">
        <f>IFERROR(-M20/M13,"")</f>
        <v/>
      </c>
      <c r="N59" s="38">
        <f>IFERROR(-N20/N13,"")</f>
        <v/>
      </c>
      <c r="O59" s="38">
        <f>IFERROR(-O20/O13,"")</f>
        <v/>
      </c>
      <c r="P59" s="38">
        <f>IFERROR(-P20/P13,"")</f>
        <v/>
      </c>
      <c r="Q59" s="38">
        <f>IFERROR(-Q20/Q13,"")</f>
        <v/>
      </c>
      <c r="R59" s="38">
        <f>IFERROR(-R20/R13,"")</f>
        <v/>
      </c>
      <c r="S59" s="38">
        <f>IFERROR(-S20/S13,"")</f>
        <v/>
      </c>
      <c r="T59" s="38">
        <f>IFERROR(-T20/T13,"")</f>
        <v/>
      </c>
      <c r="U59" s="38">
        <f>IFERROR(-U20/U13,"")</f>
        <v/>
      </c>
      <c r="V59" s="38">
        <f>IFERROR(-V20/V13,"")</f>
        <v/>
      </c>
      <c r="W59" s="38">
        <f>IFERROR(-W20/W13,"")</f>
        <v/>
      </c>
      <c r="X59" s="38">
        <f>IFERROR(-X20/X13,"")</f>
        <v/>
      </c>
      <c r="Y59" s="38">
        <f>IFERROR(-Y20/Y13,"")</f>
        <v/>
      </c>
      <c r="Z59" s="38">
        <f>IFERROR(-Z20/Z13,"")</f>
        <v/>
      </c>
      <c r="AA59" s="38">
        <f>IFERROR(-AA20/AA13,"")</f>
        <v/>
      </c>
      <c r="AB59" s="40" t="n">
        <v>0.075</v>
      </c>
      <c r="AC59" s="40" t="n">
        <v>0.07000000000000001</v>
      </c>
      <c r="AD59" s="40" t="n">
        <v>0.07000000000000001</v>
      </c>
      <c r="AE59" s="40" t="n">
        <v>0.08</v>
      </c>
      <c r="AF59" s="40" t="n">
        <v>0.08500000000000001</v>
      </c>
      <c r="AG59" s="40" t="n">
        <v>0.09</v>
      </c>
      <c r="AH59" s="40" t="n">
        <v>0.09</v>
      </c>
      <c r="AI59" s="40" t="n">
        <v>0.095</v>
      </c>
      <c r="AK59" s="38">
        <f>IFERROR(-AK20/AK13,"")</f>
        <v/>
      </c>
      <c r="AL59" s="38">
        <f>IFERROR(-AL20/AL13,"")</f>
        <v/>
      </c>
      <c r="AM59" s="38">
        <f>IFERROR(-AM20/AM13,"")</f>
        <v/>
      </c>
      <c r="AN59" s="38">
        <f>IFERROR(-AN20/AN13,"")</f>
        <v/>
      </c>
      <c r="AO59" s="38">
        <f>IFERROR(-AO20/AO13,"")</f>
        <v/>
      </c>
      <c r="AP59" s="39">
        <f>IFERROR(-AP20/AP13,"")</f>
        <v/>
      </c>
      <c r="AQ59" s="39">
        <f>IFERROR(-AQ20/AQ13,"")</f>
        <v/>
      </c>
      <c r="AR59" s="40" t="n">
        <v>0.1</v>
      </c>
      <c r="AS59" s="40" t="n">
        <v>0.1</v>
      </c>
      <c r="AT59" s="40" t="n">
        <v>0.1</v>
      </c>
    </row>
    <row r="60">
      <c r="D60" s="8" t="inlineStr">
        <is>
          <t>Operating Margin</t>
        </is>
      </c>
      <c r="G60" s="38">
        <f>IFERROR(G21/G13,"")</f>
        <v/>
      </c>
      <c r="H60" s="38">
        <f>IFERROR(H21/H13,"")</f>
        <v/>
      </c>
      <c r="I60" s="38">
        <f>IFERROR(I21/I13,"")</f>
        <v/>
      </c>
      <c r="J60" s="38">
        <f>IFERROR(J21/J13,"")</f>
        <v/>
      </c>
      <c r="K60" s="38">
        <f>IFERROR(K21/K13,"")</f>
        <v/>
      </c>
      <c r="L60" s="38">
        <f>IFERROR(L21/L13,"")</f>
        <v/>
      </c>
      <c r="M60" s="38">
        <f>IFERROR(M21/M13,"")</f>
        <v/>
      </c>
      <c r="N60" s="38">
        <f>IFERROR(N21/N13,"")</f>
        <v/>
      </c>
      <c r="O60" s="38">
        <f>IFERROR(O21/O13,"")</f>
        <v/>
      </c>
      <c r="P60" s="38">
        <f>IFERROR(P21/P13,"")</f>
        <v/>
      </c>
      <c r="Q60" s="38">
        <f>IFERROR(Q21/Q13,"")</f>
        <v/>
      </c>
      <c r="R60" s="38">
        <f>IFERROR(R21/R13,"")</f>
        <v/>
      </c>
      <c r="S60" s="38">
        <f>IFERROR(S21/S13,"")</f>
        <v/>
      </c>
      <c r="T60" s="38">
        <f>IFERROR(T21/T13,"")</f>
        <v/>
      </c>
      <c r="U60" s="38">
        <f>IFERROR(U21/U13,"")</f>
        <v/>
      </c>
      <c r="V60" s="38">
        <f>IFERROR(V21/V13,"")</f>
        <v/>
      </c>
      <c r="W60" s="38">
        <f>IFERROR(W21/W13,"")</f>
        <v/>
      </c>
      <c r="X60" s="38">
        <f>IFERROR(X21/X13,"")</f>
        <v/>
      </c>
      <c r="Y60" s="38">
        <f>IFERROR(Y21/Y13,"")</f>
        <v/>
      </c>
      <c r="Z60" s="38">
        <f>IFERROR(Z21/Z13,"")</f>
        <v/>
      </c>
      <c r="AA60" s="38">
        <f>IFERROR(AA21/AA13,"")</f>
        <v/>
      </c>
      <c r="AB60" s="39">
        <f>IFERROR(AB21/AB13,"")</f>
        <v/>
      </c>
      <c r="AC60" s="39">
        <f>IFERROR(AC21/AC13,"")</f>
        <v/>
      </c>
      <c r="AD60" s="39">
        <f>IFERROR(AD21/AD13,"")</f>
        <v/>
      </c>
      <c r="AE60" s="39">
        <f>IFERROR(AE21/AE13,"")</f>
        <v/>
      </c>
      <c r="AF60" s="39">
        <f>IFERROR(AF21/AF13,"")</f>
        <v/>
      </c>
      <c r="AG60" s="39">
        <f>IFERROR(AG21/AG13,"")</f>
        <v/>
      </c>
      <c r="AH60" s="39">
        <f>IFERROR(AH21/AH13,"")</f>
        <v/>
      </c>
      <c r="AI60" s="39">
        <f>IFERROR(AI21/AI13,"")</f>
        <v/>
      </c>
      <c r="AK60" s="38">
        <f>IFERROR(AK21/AK13,"")</f>
        <v/>
      </c>
      <c r="AL60" s="38">
        <f>IFERROR(AL21/AL13,"")</f>
        <v/>
      </c>
      <c r="AM60" s="38">
        <f>IFERROR(AM21/AM13,"")</f>
        <v/>
      </c>
      <c r="AN60" s="38">
        <f>IFERROR(AN21/AN13,"")</f>
        <v/>
      </c>
      <c r="AO60" s="38">
        <f>IFERROR(AO21/AO13,"")</f>
        <v/>
      </c>
      <c r="AP60" s="39">
        <f>IFERROR(AP21/AP13,"")</f>
        <v/>
      </c>
      <c r="AQ60" s="39">
        <f>IFERROR(AQ21/AQ13,"")</f>
        <v/>
      </c>
      <c r="AR60" s="39">
        <f>IFERROR(AR21/AR13,"")</f>
        <v/>
      </c>
      <c r="AS60" s="39">
        <f>IFERROR(AS21/AS13,"")</f>
        <v/>
      </c>
      <c r="AT60" s="39">
        <f>IFERROR(AT21/AT13,"")</f>
        <v/>
      </c>
    </row>
    <row r="61">
      <c r="D61" s="8" t="inlineStr">
        <is>
          <t>Net Non-Operating Items % of Revenue</t>
        </is>
      </c>
      <c r="G61" s="38">
        <f>IFERROR((G24+G25+G26+G27+G28)/G13,"")</f>
        <v/>
      </c>
      <c r="H61" s="38">
        <f>IFERROR((H24+H25+H26+H27+H28)/H13,"")</f>
        <v/>
      </c>
      <c r="I61" s="38">
        <f>IFERROR((I24+I25+I26+I27+I28)/I13,"")</f>
        <v/>
      </c>
      <c r="J61" s="38">
        <f>IFERROR((J24+J25+J26+J27+J28)/J13,"")</f>
        <v/>
      </c>
      <c r="K61" s="38">
        <f>IFERROR((K24+K25+K26+K27+K28)/K13,"")</f>
        <v/>
      </c>
      <c r="L61" s="38">
        <f>IFERROR((L24+L25+L26+L27+L28)/L13,"")</f>
        <v/>
      </c>
      <c r="M61" s="38">
        <f>IFERROR((M24+M25+M26+M27+M28)/M13,"")</f>
        <v/>
      </c>
      <c r="N61" s="38">
        <f>IFERROR((N24+N25+N26+N27+N28)/N13,"")</f>
        <v/>
      </c>
      <c r="O61" s="38">
        <f>IFERROR((O24+O25+O26+O27+O28)/O13,"")</f>
        <v/>
      </c>
      <c r="P61" s="38">
        <f>IFERROR((P24+P25+P26+P27+P28)/P13,"")</f>
        <v/>
      </c>
      <c r="Q61" s="38">
        <f>IFERROR((Q24+Q25+Q26+Q27+Q28)/Q13,"")</f>
        <v/>
      </c>
      <c r="R61" s="38">
        <f>IFERROR((R24+R25+R26+R27+R28)/R13,"")</f>
        <v/>
      </c>
      <c r="S61" s="38">
        <f>IFERROR((S24+S25+S26+S27+S28)/S13,"")</f>
        <v/>
      </c>
      <c r="T61" s="38">
        <f>IFERROR((T24+T25+T26+T27+T28)/T13,"")</f>
        <v/>
      </c>
      <c r="U61" s="38">
        <f>IFERROR((U24+U25+U26+U27+U28)/U13,"")</f>
        <v/>
      </c>
      <c r="V61" s="38">
        <f>IFERROR((V24+V25+V26+V27+V28)/V13,"")</f>
        <v/>
      </c>
      <c r="W61" s="38">
        <f>IFERROR((W24+W25+W26+W27+W28)/W13,"")</f>
        <v/>
      </c>
      <c r="X61" s="38">
        <f>IFERROR((X24+X25+X26+X27+X28)/X13,"")</f>
        <v/>
      </c>
      <c r="Y61" s="38">
        <f>IFERROR((Y24+Y25+Y26+Y27+Y28)/Y13,"")</f>
        <v/>
      </c>
      <c r="Z61" s="38">
        <f>IFERROR((Z24+Z25+Z26+Z27+Z28)/Z13,"")</f>
        <v/>
      </c>
      <c r="AA61" s="38">
        <f>IFERROR((AA24+AA25+AA26+AA27+AA28)/AA13,"")</f>
        <v/>
      </c>
      <c r="AB61" s="40" t="n">
        <v>0.005</v>
      </c>
      <c r="AC61" s="40" t="n">
        <v>0.005</v>
      </c>
      <c r="AD61" s="40" t="n">
        <v>0.005</v>
      </c>
      <c r="AE61" s="40" t="n">
        <v>0.005</v>
      </c>
      <c r="AF61" s="40" t="n">
        <v>0.005</v>
      </c>
      <c r="AG61" s="40" t="n">
        <v>0.005</v>
      </c>
      <c r="AH61" s="40" t="n">
        <v>0.005</v>
      </c>
      <c r="AI61" s="40" t="n">
        <v>0.005</v>
      </c>
      <c r="AK61" s="38">
        <f>IFERROR((AK24+AK25+AK26+AK27+AK28)/AK13,"")</f>
        <v/>
      </c>
      <c r="AL61" s="38">
        <f>IFERROR((AL24+AL25+AL26+AL27+AL28)/AL13,"")</f>
        <v/>
      </c>
      <c r="AM61" s="38">
        <f>IFERROR((AM24+AM25+AM26+AM27+AM28)/AM13,"")</f>
        <v/>
      </c>
      <c r="AN61" s="38">
        <f>IFERROR((AN24+AN25+AN26+AN27+AN28)/AN13,"")</f>
        <v/>
      </c>
      <c r="AO61" s="38">
        <f>IFERROR((AO24+AO25+AO26+AO27+AO28)/AO13,"")</f>
        <v/>
      </c>
      <c r="AP61" s="39">
        <f>IFERROR((AP24+AP25+AP26+AP27+AP28)/AP13,"")</f>
        <v/>
      </c>
      <c r="AQ61" s="39">
        <f>IFERROR((AQ24+AQ25+AQ26+AQ27+AQ28)/AQ13,"")</f>
        <v/>
      </c>
      <c r="AR61" s="40" t="n">
        <v>0.005</v>
      </c>
      <c r="AS61" s="40" t="n">
        <v>0.005</v>
      </c>
      <c r="AT61" s="40" t="n">
        <v>0.005</v>
      </c>
      <c r="AX61" s="41" t="inlineStr">
        <is>
          <t>Driver: net non-op modeled through the Finance Income row; other 4 non-op lines held at 0 (strips valuation/FX swings)</t>
        </is>
      </c>
    </row>
    <row r="62">
      <c r="D62" s="8" t="inlineStr">
        <is>
          <t>Effective Tax Rate</t>
        </is>
      </c>
      <c r="G62" s="38">
        <f>IFERROR(-G32/G29,"")</f>
        <v/>
      </c>
      <c r="H62" s="38">
        <f>IFERROR(-H32/H29,"")</f>
        <v/>
      </c>
      <c r="I62" s="38">
        <f>IFERROR(-I32/I29,"")</f>
        <v/>
      </c>
      <c r="J62" s="38">
        <f>IFERROR(-J32/J29,"")</f>
        <v/>
      </c>
      <c r="K62" s="38">
        <f>IFERROR(-K32/K29,"")</f>
        <v/>
      </c>
      <c r="L62" s="38">
        <f>IFERROR(-L32/L29,"")</f>
        <v/>
      </c>
      <c r="M62" s="38">
        <f>IFERROR(-M32/M29,"")</f>
        <v/>
      </c>
      <c r="N62" s="38">
        <f>IFERROR(-N32/N29,"")</f>
        <v/>
      </c>
      <c r="O62" s="38">
        <f>IFERROR(-O32/O29,"")</f>
        <v/>
      </c>
      <c r="P62" s="38">
        <f>IFERROR(-P32/P29,"")</f>
        <v/>
      </c>
      <c r="Q62" s="38">
        <f>IFERROR(-Q32/Q29,"")</f>
        <v/>
      </c>
      <c r="R62" s="38">
        <f>IFERROR(-R32/R29,"")</f>
        <v/>
      </c>
      <c r="S62" s="38">
        <f>IFERROR(-S32/S29,"")</f>
        <v/>
      </c>
      <c r="T62" s="38">
        <f>IFERROR(-T32/T29,"")</f>
        <v/>
      </c>
      <c r="U62" s="38">
        <f>IFERROR(-U32/U29,"")</f>
        <v/>
      </c>
      <c r="V62" s="38">
        <f>IFERROR(-V32/V29,"")</f>
        <v/>
      </c>
      <c r="W62" s="38">
        <f>IFERROR(-W32/W29,"")</f>
        <v/>
      </c>
      <c r="X62" s="38">
        <f>IFERROR(-X32/X29,"")</f>
        <v/>
      </c>
      <c r="Y62" s="38">
        <f>IFERROR(-Y32/Y29,"")</f>
        <v/>
      </c>
      <c r="Z62" s="38">
        <f>IFERROR(-Z32/Z29,"")</f>
        <v/>
      </c>
      <c r="AA62" s="38">
        <f>IFERROR(-AA32/AA29,"")</f>
        <v/>
      </c>
      <c r="AB62" s="40" t="n">
        <v>0.22</v>
      </c>
      <c r="AC62" s="40" t="n">
        <v>0.22</v>
      </c>
      <c r="AD62" s="40" t="n">
        <v>0.22</v>
      </c>
      <c r="AE62" s="40" t="n">
        <v>0.22</v>
      </c>
      <c r="AF62" s="40" t="n">
        <v>0.22</v>
      </c>
      <c r="AG62" s="40" t="n">
        <v>0.22</v>
      </c>
      <c r="AH62" s="40" t="n">
        <v>0.22</v>
      </c>
      <c r="AI62" s="40" t="n">
        <v>0.22</v>
      </c>
      <c r="AK62" s="38">
        <f>IFERROR(-AK32/AK29,"")</f>
        <v/>
      </c>
      <c r="AL62" s="38">
        <f>IFERROR(-AL32/AL29,"")</f>
        <v/>
      </c>
      <c r="AM62" s="38">
        <f>IFERROR(-AM32/AM29,"")</f>
        <v/>
      </c>
      <c r="AN62" s="38">
        <f>IFERROR(-AN32/AN29,"")</f>
        <v/>
      </c>
      <c r="AO62" s="38">
        <f>IFERROR(-AO32/AO29,"")</f>
        <v/>
      </c>
      <c r="AP62" s="39">
        <f>IFERROR(-AP32/AP29,"")</f>
        <v/>
      </c>
      <c r="AQ62" s="39">
        <f>IFERROR(-AQ32/AQ29,"")</f>
        <v/>
      </c>
      <c r="AR62" s="40" t="n">
        <v>0.22</v>
      </c>
      <c r="AS62" s="40" t="n">
        <v>0.22</v>
      </c>
      <c r="AT62" s="40" t="n">
        <v>0.22</v>
      </c>
    </row>
    <row r="63">
      <c r="D63" s="8" t="inlineStr">
        <is>
          <t>Net Margin</t>
        </is>
      </c>
      <c r="G63" s="38">
        <f>IFERROR(G33/G13,"")</f>
        <v/>
      </c>
      <c r="H63" s="38">
        <f>IFERROR(H33/H13,"")</f>
        <v/>
      </c>
      <c r="I63" s="38">
        <f>IFERROR(I33/I13,"")</f>
        <v/>
      </c>
      <c r="J63" s="38">
        <f>IFERROR(J33/J13,"")</f>
        <v/>
      </c>
      <c r="K63" s="38">
        <f>IFERROR(K33/K13,"")</f>
        <v/>
      </c>
      <c r="L63" s="38">
        <f>IFERROR(L33/L13,"")</f>
        <v/>
      </c>
      <c r="M63" s="38">
        <f>IFERROR(M33/M13,"")</f>
        <v/>
      </c>
      <c r="N63" s="38">
        <f>IFERROR(N33/N13,"")</f>
        <v/>
      </c>
      <c r="O63" s="38">
        <f>IFERROR(O33/O13,"")</f>
        <v/>
      </c>
      <c r="P63" s="38">
        <f>IFERROR(P33/P13,"")</f>
        <v/>
      </c>
      <c r="Q63" s="38">
        <f>IFERROR(Q33/Q13,"")</f>
        <v/>
      </c>
      <c r="R63" s="38">
        <f>IFERROR(R33/R13,"")</f>
        <v/>
      </c>
      <c r="S63" s="38">
        <f>IFERROR(S33/S13,"")</f>
        <v/>
      </c>
      <c r="T63" s="38">
        <f>IFERROR(T33/T13,"")</f>
        <v/>
      </c>
      <c r="U63" s="38">
        <f>IFERROR(U33/U13,"")</f>
        <v/>
      </c>
      <c r="V63" s="38">
        <f>IFERROR(V33/V13,"")</f>
        <v/>
      </c>
      <c r="W63" s="38">
        <f>IFERROR(W33/W13,"")</f>
        <v/>
      </c>
      <c r="X63" s="38">
        <f>IFERROR(X33/X13,"")</f>
        <v/>
      </c>
      <c r="Y63" s="38">
        <f>IFERROR(Y33/Y13,"")</f>
        <v/>
      </c>
      <c r="Z63" s="38">
        <f>IFERROR(Z33/Z13,"")</f>
        <v/>
      </c>
      <c r="AA63" s="38">
        <f>IFERROR(AA33/AA13,"")</f>
        <v/>
      </c>
      <c r="AB63" s="39">
        <f>IFERROR(AB33/AB13,"")</f>
        <v/>
      </c>
      <c r="AC63" s="39">
        <f>IFERROR(AC33/AC13,"")</f>
        <v/>
      </c>
      <c r="AD63" s="39">
        <f>IFERROR(AD33/AD13,"")</f>
        <v/>
      </c>
      <c r="AE63" s="39">
        <f>IFERROR(AE33/AE13,"")</f>
        <v/>
      </c>
      <c r="AF63" s="39">
        <f>IFERROR(AF33/AF13,"")</f>
        <v/>
      </c>
      <c r="AG63" s="39">
        <f>IFERROR(AG33/AG13,"")</f>
        <v/>
      </c>
      <c r="AH63" s="39">
        <f>IFERROR(AH33/AH13,"")</f>
        <v/>
      </c>
      <c r="AI63" s="39">
        <f>IFERROR(AI33/AI13,"")</f>
        <v/>
      </c>
      <c r="AK63" s="38">
        <f>IFERROR(AK33/AK13,"")</f>
        <v/>
      </c>
      <c r="AL63" s="38">
        <f>IFERROR(AL33/AL13,"")</f>
        <v/>
      </c>
      <c r="AM63" s="38">
        <f>IFERROR(AM33/AM13,"")</f>
        <v/>
      </c>
      <c r="AN63" s="38">
        <f>IFERROR(AN33/AN13,"")</f>
        <v/>
      </c>
      <c r="AO63" s="38">
        <f>IFERROR(AO33/AO13,"")</f>
        <v/>
      </c>
      <c r="AP63" s="39">
        <f>IFERROR(AP33/AP13,"")</f>
        <v/>
      </c>
      <c r="AQ63" s="39">
        <f>IFERROR(AQ33/AQ13,"")</f>
        <v/>
      </c>
      <c r="AR63" s="39">
        <f>IFERROR(AR33/AR13,"")</f>
        <v/>
      </c>
      <c r="AS63" s="39">
        <f>IFERROR(AS33/AS13,"")</f>
        <v/>
      </c>
      <c r="AT63" s="39">
        <f>IFERROR(AT33/AT13,"")</f>
        <v/>
      </c>
    </row>
    <row r="64">
      <c r="D64" s="8" t="inlineStr">
        <is>
          <t>Diluted Shares QoQ/YoY Growth</t>
        </is>
      </c>
      <c r="H64" s="38">
        <f>IFERROR(H42/G42-1,"")</f>
        <v/>
      </c>
      <c r="I64" s="38">
        <f>IFERROR(I42/H42-1,"")</f>
        <v/>
      </c>
      <c r="J64" s="38">
        <f>IFERROR(J42/I42-1,"")</f>
        <v/>
      </c>
      <c r="K64" s="38">
        <f>IFERROR(K42/J42-1,"")</f>
        <v/>
      </c>
      <c r="L64" s="38">
        <f>IFERROR(L42/K42-1,"")</f>
        <v/>
      </c>
      <c r="M64" s="38">
        <f>IFERROR(M42/L42-1,"")</f>
        <v/>
      </c>
      <c r="N64" s="38">
        <f>IFERROR(N42/M42-1,"")</f>
        <v/>
      </c>
      <c r="O64" s="38">
        <f>IFERROR(O42/N42-1,"")</f>
        <v/>
      </c>
      <c r="P64" s="38">
        <f>IFERROR(P42/O42-1,"")</f>
        <v/>
      </c>
      <c r="Q64" s="38">
        <f>IFERROR(Q42/P42-1,"")</f>
        <v/>
      </c>
      <c r="R64" s="38">
        <f>IFERROR(R42/Q42-1,"")</f>
        <v/>
      </c>
      <c r="S64" s="38">
        <f>IFERROR(S42/R42-1,"")</f>
        <v/>
      </c>
      <c r="T64" s="38">
        <f>IFERROR(T42/S42-1,"")</f>
        <v/>
      </c>
      <c r="U64" s="38">
        <f>IFERROR(U42/T42-1,"")</f>
        <v/>
      </c>
      <c r="V64" s="38">
        <f>IFERROR(V42/U42-1,"")</f>
        <v/>
      </c>
      <c r="W64" s="38">
        <f>IFERROR(W42/V42-1,"")</f>
        <v/>
      </c>
      <c r="X64" s="38">
        <f>IFERROR(X42/W42-1,"")</f>
        <v/>
      </c>
      <c r="Y64" s="38">
        <f>IFERROR(Y42/X42-1,"")</f>
        <v/>
      </c>
      <c r="Z64" s="38">
        <f>IFERROR(Z42/Y42-1,"")</f>
        <v/>
      </c>
      <c r="AA64" s="38">
        <f>IFERROR(AA42/Z42-1,"")</f>
        <v/>
      </c>
      <c r="AB64" s="40" t="n">
        <v>0</v>
      </c>
      <c r="AC64" s="40" t="n">
        <v>0.015</v>
      </c>
      <c r="AD64" s="40" t="n">
        <v>0</v>
      </c>
      <c r="AE64" s="40" t="n">
        <v>0</v>
      </c>
      <c r="AF64" s="40" t="n">
        <v>0</v>
      </c>
      <c r="AG64" s="40" t="n">
        <v>0</v>
      </c>
      <c r="AH64" s="40" t="n">
        <v>0</v>
      </c>
      <c r="AI64" s="40" t="n">
        <v>0</v>
      </c>
      <c r="AL64" s="38">
        <f>IFERROR(AL42/AK42-1,"")</f>
        <v/>
      </c>
      <c r="AM64" s="38">
        <f>IFERROR(AM42/AL42-1,"")</f>
        <v/>
      </c>
      <c r="AN64" s="38">
        <f>IFERROR(AN42/AM42-1,"")</f>
        <v/>
      </c>
      <c r="AO64" s="38">
        <f>IFERROR(AO42/AN42-1,"")</f>
        <v/>
      </c>
      <c r="AP64" s="39">
        <f>IFERROR(AP42/AO42-1,"")</f>
        <v/>
      </c>
      <c r="AQ64" s="39">
        <f>IFERROR(AQ42/AP42-1,"")</f>
        <v/>
      </c>
      <c r="AR64" s="40" t="n">
        <v>0</v>
      </c>
      <c r="AS64" s="40" t="n">
        <v>0</v>
      </c>
      <c r="AT64" s="40" t="n">
        <v>0</v>
      </c>
      <c r="AX64" s="41" t="inlineStr">
        <is>
          <t>ADS IPO primary launched 2026-07-06, size undisclosed: +1.5% diluted Q3'26E assumption; buybacks not modeled</t>
        </is>
      </c>
    </row>
    <row r="65"/>
    <row r="66"/>
    <row r="67"/>
    <row r="68">
      <c r="B68" s="7" t="inlineStr">
        <is>
          <t>KPI Drivers</t>
        </is>
      </c>
      <c r="C68" s="7" t="n"/>
      <c r="D68" s="7" t="n"/>
      <c r="E68" s="7" t="n"/>
      <c r="F68" s="7" t="n"/>
      <c r="G68" s="7" t="n"/>
      <c r="H68" s="7" t="n"/>
      <c r="I68" s="7" t="n"/>
      <c r="J68" s="7" t="n"/>
      <c r="K68" s="7" t="n"/>
      <c r="L68" s="7" t="n"/>
      <c r="M68" s="7" t="n"/>
      <c r="N68" s="7" t="n"/>
      <c r="O68" s="7" t="n"/>
      <c r="P68" s="7" t="n"/>
      <c r="Q68" s="7" t="n"/>
      <c r="R68" s="7" t="n"/>
      <c r="S68" s="7" t="n"/>
      <c r="T68" s="7" t="n"/>
      <c r="U68" s="7" t="n"/>
      <c r="V68" s="7" t="n"/>
      <c r="W68" s="7" t="n"/>
      <c r="X68" s="7" t="n"/>
      <c r="Y68" s="7" t="n"/>
      <c r="Z68" s="7" t="n"/>
      <c r="AA68" s="7" t="n"/>
      <c r="AB68" s="7" t="n"/>
      <c r="AC68" s="7" t="n"/>
      <c r="AD68" s="7" t="n"/>
      <c r="AE68" s="7" t="n"/>
      <c r="AF68" s="7" t="n"/>
      <c r="AG68" s="7" t="n"/>
      <c r="AH68" s="7" t="n"/>
      <c r="AI68" s="7" t="n"/>
      <c r="AK68" s="7" t="n"/>
      <c r="AL68" s="7" t="n"/>
      <c r="AM68" s="7" t="n"/>
      <c r="AN68" s="7" t="n"/>
      <c r="AO68" s="7" t="n"/>
      <c r="AP68" s="7" t="n"/>
      <c r="AQ68" s="7" t="n"/>
      <c r="AR68" s="7" t="n"/>
      <c r="AS68" s="7" t="n"/>
      <c r="AT68" s="7" t="n"/>
    </row>
    <row r="69"/>
    <row r="70">
      <c r="C70" s="8" t="inlineStr">
        <is>
          <t>DRAM Bit Shipment Growth % QoQ (driver)</t>
        </is>
      </c>
      <c r="AB70" s="40" t="n">
        <v>0.08</v>
      </c>
      <c r="AC70" s="40" t="n">
        <v>0.06</v>
      </c>
      <c r="AD70" s="40" t="n">
        <v>0.04</v>
      </c>
      <c r="AE70" s="40" t="n">
        <v>-0.02</v>
      </c>
      <c r="AF70" s="40" t="n">
        <v>0.03</v>
      </c>
      <c r="AG70" s="40" t="n">
        <v>0.03</v>
      </c>
      <c r="AH70" s="40" t="n">
        <v>0.02</v>
      </c>
      <c r="AI70" s="40" t="n">
        <v>-0.02</v>
      </c>
      <c r="AX70" s="41" t="inlineStr">
        <is>
          <t>INFO: forward-only — KRX guidance states historical bit/ASP only as qualitative ranges; the implied QoQ row below is the historical anchor</t>
        </is>
      </c>
    </row>
    <row r="71">
      <c r="C71" s="8" t="inlineStr">
        <is>
          <t>DRAM Blended ASP Change % QoQ (driver)</t>
        </is>
      </c>
      <c r="AB71" s="40" t="n">
        <v>0.25</v>
      </c>
      <c r="AC71" s="40" t="n">
        <v>0.15</v>
      </c>
      <c r="AD71" s="40" t="n">
        <v>0.08</v>
      </c>
      <c r="AE71" s="40" t="n">
        <v>-0.05</v>
      </c>
      <c r="AF71" s="40" t="n">
        <v>-0.1</v>
      </c>
      <c r="AG71" s="40" t="n">
        <v>-0.1</v>
      </c>
      <c r="AH71" s="40" t="n">
        <v>-0.06</v>
      </c>
      <c r="AI71" s="40" t="n">
        <v>-0.04</v>
      </c>
      <c r="AX71" s="41" t="inlineStr">
        <is>
          <t>INFO: forward-only — KRX guidance states historical bit/ASP only as qualitative ranges; the implied QoQ row below is the historical anchor</t>
        </is>
      </c>
    </row>
    <row r="72">
      <c r="D72" s="3" t="inlineStr">
        <is>
          <t>DRAM Revenue QoQ % (implied)</t>
        </is>
      </c>
      <c r="H72" s="39">
        <f>IFERROR(H10/G10-1,"")</f>
        <v/>
      </c>
      <c r="I72" s="39">
        <f>IFERROR(I10/H10-1,"")</f>
        <v/>
      </c>
      <c r="J72" s="39">
        <f>IFERROR(J10/I10-1,"")</f>
        <v/>
      </c>
      <c r="K72" s="39">
        <f>IFERROR(K10/J10-1,"")</f>
        <v/>
      </c>
      <c r="L72" s="39">
        <f>IFERROR(L10/K10-1,"")</f>
        <v/>
      </c>
      <c r="M72" s="39">
        <f>IFERROR(M10/L10-1,"")</f>
        <v/>
      </c>
      <c r="N72" s="39">
        <f>IFERROR(N10/M10-1,"")</f>
        <v/>
      </c>
      <c r="O72" s="39">
        <f>IFERROR(O10/N10-1,"")</f>
        <v/>
      </c>
      <c r="P72" s="39">
        <f>IFERROR(P10/O10-1,"")</f>
        <v/>
      </c>
      <c r="Q72" s="39">
        <f>IFERROR(Q10/P10-1,"")</f>
        <v/>
      </c>
      <c r="R72" s="39">
        <f>IFERROR(R10/Q10-1,"")</f>
        <v/>
      </c>
      <c r="S72" s="39">
        <f>IFERROR(S10/R10-1,"")</f>
        <v/>
      </c>
      <c r="T72" s="39">
        <f>IFERROR(T10/S10-1,"")</f>
        <v/>
      </c>
      <c r="U72" s="39">
        <f>IFERROR(U10/T10-1,"")</f>
        <v/>
      </c>
      <c r="V72" s="39">
        <f>IFERROR(V10/U10-1,"")</f>
        <v/>
      </c>
      <c r="W72" s="39">
        <f>IFERROR(W10/V10-1,"")</f>
        <v/>
      </c>
      <c r="X72" s="39">
        <f>IFERROR(X10/W10-1,"")</f>
        <v/>
      </c>
      <c r="Y72" s="39">
        <f>IFERROR(Y10/X10-1,"")</f>
        <v/>
      </c>
      <c r="Z72" s="39">
        <f>IFERROR(Z10/Y10-1,"")</f>
        <v/>
      </c>
      <c r="AA72" s="39">
        <f>IFERROR(AA10/Z10-1,"")</f>
        <v/>
      </c>
      <c r="AB72" s="39">
        <f>IFERROR(AB10/AA10-1,"")</f>
        <v/>
      </c>
      <c r="AC72" s="39">
        <f>IFERROR(AC10/AB10-1,"")</f>
        <v/>
      </c>
      <c r="AD72" s="39">
        <f>IFERROR(AD10/AC10-1,"")</f>
        <v/>
      </c>
      <c r="AE72" s="39">
        <f>IFERROR(AE10/AD10-1,"")</f>
        <v/>
      </c>
      <c r="AF72" s="39">
        <f>IFERROR(AF10/AE10-1,"")</f>
        <v/>
      </c>
      <c r="AG72" s="39">
        <f>IFERROR(AG10/AF10-1,"")</f>
        <v/>
      </c>
      <c r="AH72" s="39">
        <f>IFERROR(AH10/AG10-1,"")</f>
        <v/>
      </c>
      <c r="AI72" s="39">
        <f>IFERROR(AI10/AH10-1,"")</f>
        <v/>
      </c>
    </row>
    <row r="73">
      <c r="C73" s="8" t="inlineStr">
        <is>
          <t>NAND Bit Shipment Growth % QoQ (driver)</t>
        </is>
      </c>
      <c r="AB73" s="40" t="n">
        <v>0.15</v>
      </c>
      <c r="AC73" s="40" t="n">
        <v>0.08</v>
      </c>
      <c r="AD73" s="40" t="n">
        <v>0.05</v>
      </c>
      <c r="AE73" s="40" t="n">
        <v>-0.04</v>
      </c>
      <c r="AF73" s="40" t="n">
        <v>0.04</v>
      </c>
      <c r="AG73" s="40" t="n">
        <v>0.04</v>
      </c>
      <c r="AH73" s="40" t="n">
        <v>0.03</v>
      </c>
      <c r="AI73" s="40" t="n">
        <v>-0.03</v>
      </c>
      <c r="AX73" s="41" t="inlineStr">
        <is>
          <t>INFO: forward-only — KRX guidance states historical bit/ASP only as qualitative ranges; the implied QoQ row below is the historical anchor</t>
        </is>
      </c>
    </row>
    <row r="74">
      <c r="C74" s="8" t="inlineStr">
        <is>
          <t>NAND Blended ASP Change % QoQ (driver)</t>
        </is>
      </c>
      <c r="AB74" s="40" t="n">
        <v>0.2</v>
      </c>
      <c r="AC74" s="40" t="n">
        <v>0.12</v>
      </c>
      <c r="AD74" s="40" t="n">
        <v>0.06</v>
      </c>
      <c r="AE74" s="40" t="n">
        <v>-0.08</v>
      </c>
      <c r="AF74" s="40" t="n">
        <v>-0.12</v>
      </c>
      <c r="AG74" s="40" t="n">
        <v>-0.1</v>
      </c>
      <c r="AH74" s="40" t="n">
        <v>-0.06</v>
      </c>
      <c r="AI74" s="40" t="n">
        <v>-0.04</v>
      </c>
      <c r="AX74" s="41" t="inlineStr">
        <is>
          <t>INFO: forward-only — KRX guidance states historical bit/ASP only as qualitative ranges; the implied QoQ row below is the historical anchor</t>
        </is>
      </c>
    </row>
    <row r="75">
      <c r="D75" s="3" t="inlineStr">
        <is>
          <t>NAND Revenue QoQ % (implied)</t>
        </is>
      </c>
      <c r="H75" s="39">
        <f>IFERROR(H11/G11-1,"")</f>
        <v/>
      </c>
      <c r="I75" s="39">
        <f>IFERROR(I11/H11-1,"")</f>
        <v/>
      </c>
      <c r="J75" s="39">
        <f>IFERROR(J11/I11-1,"")</f>
        <v/>
      </c>
      <c r="K75" s="39">
        <f>IFERROR(K11/J11-1,"")</f>
        <v/>
      </c>
      <c r="L75" s="39">
        <f>IFERROR(L11/K11-1,"")</f>
        <v/>
      </c>
      <c r="M75" s="39">
        <f>IFERROR(M11/L11-1,"")</f>
        <v/>
      </c>
      <c r="N75" s="39">
        <f>IFERROR(N11/M11-1,"")</f>
        <v/>
      </c>
      <c r="O75" s="39">
        <f>IFERROR(O11/N11-1,"")</f>
        <v/>
      </c>
      <c r="P75" s="39">
        <f>IFERROR(P11/O11-1,"")</f>
        <v/>
      </c>
      <c r="Q75" s="39">
        <f>IFERROR(Q11/P11-1,"")</f>
        <v/>
      </c>
      <c r="R75" s="39">
        <f>IFERROR(R11/Q11-1,"")</f>
        <v/>
      </c>
      <c r="S75" s="39">
        <f>IFERROR(S11/R11-1,"")</f>
        <v/>
      </c>
      <c r="T75" s="39">
        <f>IFERROR(T11/S11-1,"")</f>
        <v/>
      </c>
      <c r="U75" s="39">
        <f>IFERROR(U11/T11-1,"")</f>
        <v/>
      </c>
      <c r="V75" s="39">
        <f>IFERROR(V11/U11-1,"")</f>
        <v/>
      </c>
      <c r="W75" s="39">
        <f>IFERROR(W11/V11-1,"")</f>
        <v/>
      </c>
      <c r="X75" s="39">
        <f>IFERROR(X11/W11-1,"")</f>
        <v/>
      </c>
      <c r="Y75" s="39">
        <f>IFERROR(Y11/X11-1,"")</f>
        <v/>
      </c>
      <c r="Z75" s="39">
        <f>IFERROR(Z11/Y11-1,"")</f>
        <v/>
      </c>
      <c r="AA75" s="39">
        <f>IFERROR(AA11/Z11-1,"")</f>
        <v/>
      </c>
      <c r="AB75" s="39">
        <f>IFERROR(AB11/AA11-1,"")</f>
        <v/>
      </c>
      <c r="AC75" s="39">
        <f>IFERROR(AC11/AB11-1,"")</f>
        <v/>
      </c>
      <c r="AD75" s="39">
        <f>IFERROR(AD11/AC11-1,"")</f>
        <v/>
      </c>
      <c r="AE75" s="39">
        <f>IFERROR(AE11/AD11-1,"")</f>
        <v/>
      </c>
      <c r="AF75" s="39">
        <f>IFERROR(AF11/AE11-1,"")</f>
        <v/>
      </c>
      <c r="AG75" s="39">
        <f>IFERROR(AG11/AF11-1,"")</f>
        <v/>
      </c>
      <c r="AH75" s="39">
        <f>IFERROR(AH11/AG11-1,"")</f>
        <v/>
      </c>
      <c r="AI75" s="39">
        <f>IFERROR(AI11/AH11-1,"")</f>
        <v/>
      </c>
    </row>
    <row r="76">
      <c r="C76" s="8" t="inlineStr">
        <is>
          <t>Other Revenue QoQ % (driver)</t>
        </is>
      </c>
      <c r="H76" s="39">
        <f>IFERROR(H12/G12-1,"")</f>
        <v/>
      </c>
      <c r="I76" s="39">
        <f>IFERROR(I12/H12-1,"")</f>
        <v/>
      </c>
      <c r="J76" s="39">
        <f>IFERROR(J12/I12-1,"")</f>
        <v/>
      </c>
      <c r="K76" s="39">
        <f>IFERROR(K12/J12-1,"")</f>
        <v/>
      </c>
      <c r="L76" s="39">
        <f>IFERROR(L12/K12-1,"")</f>
        <v/>
      </c>
      <c r="M76" s="39">
        <f>IFERROR(M12/L12-1,"")</f>
        <v/>
      </c>
      <c r="N76" s="39">
        <f>IFERROR(N12/M12-1,"")</f>
        <v/>
      </c>
      <c r="O76" s="39">
        <f>IFERROR(O12/N12-1,"")</f>
        <v/>
      </c>
      <c r="P76" s="39">
        <f>IFERROR(P12/O12-1,"")</f>
        <v/>
      </c>
      <c r="Q76" s="39">
        <f>IFERROR(Q12/P12-1,"")</f>
        <v/>
      </c>
      <c r="R76" s="39">
        <f>IFERROR(R12/Q12-1,"")</f>
        <v/>
      </c>
      <c r="S76" s="39">
        <f>IFERROR(S12/R12-1,"")</f>
        <v/>
      </c>
      <c r="T76" s="39">
        <f>IFERROR(T12/S12-1,"")</f>
        <v/>
      </c>
      <c r="U76" s="39">
        <f>IFERROR(U12/T12-1,"")</f>
        <v/>
      </c>
      <c r="V76" s="39">
        <f>IFERROR(V12/U12-1,"")</f>
        <v/>
      </c>
      <c r="W76" s="39">
        <f>IFERROR(W12/V12-1,"")</f>
        <v/>
      </c>
      <c r="X76" s="39">
        <f>IFERROR(X12/W12-1,"")</f>
        <v/>
      </c>
      <c r="Y76" s="39">
        <f>IFERROR(Y12/X12-1,"")</f>
        <v/>
      </c>
      <c r="Z76" s="39">
        <f>IFERROR(Z12/Y12-1,"")</f>
        <v/>
      </c>
      <c r="AA76" s="39">
        <f>IFERROR(AA12/Z12-1,"")</f>
        <v/>
      </c>
      <c r="AB76" s="40" t="n">
        <v>0.02</v>
      </c>
      <c r="AC76" s="40" t="n">
        <v>0.02</v>
      </c>
      <c r="AD76" s="40" t="n">
        <v>0.02</v>
      </c>
      <c r="AE76" s="40" t="n">
        <v>-0.02</v>
      </c>
      <c r="AF76" s="40" t="n">
        <v>0</v>
      </c>
      <c r="AG76" s="40" t="n">
        <v>0</v>
      </c>
      <c r="AH76" s="40" t="n">
        <v>0</v>
      </c>
      <c r="AI76" s="40" t="n">
        <v>0</v>
      </c>
    </row>
    <row r="77"/>
    <row r="78">
      <c r="C78" s="8" t="inlineStr">
        <is>
          <t>DRAM Revenue YoY % (annual driver; blue = FY28E+)</t>
        </is>
      </c>
      <c r="AL78" s="39">
        <f>IFERROR(AL10/AK10-1,"")</f>
        <v/>
      </c>
      <c r="AM78" s="39">
        <f>IFERROR(AM10/AL10-1,"")</f>
        <v/>
      </c>
      <c r="AN78" s="39">
        <f>IFERROR(AN10/AM10-1,"")</f>
        <v/>
      </c>
      <c r="AO78" s="39">
        <f>IFERROR(AO10/AN10-1,"")</f>
        <v/>
      </c>
      <c r="AP78" s="39">
        <f>IFERROR(AP10/AO10-1,"")</f>
        <v/>
      </c>
      <c r="AQ78" s="39">
        <f>IFERROR(AQ10/AP10-1,"")</f>
        <v/>
      </c>
      <c r="AR78" s="40" t="n">
        <v>-0.2</v>
      </c>
      <c r="AS78" s="40" t="n">
        <v>0.12</v>
      </c>
      <c r="AT78" s="40" t="n">
        <v>0.08</v>
      </c>
    </row>
    <row r="79">
      <c r="C79" s="8" t="inlineStr">
        <is>
          <t>NAND Revenue YoY % (annual driver; blue = FY28E+)</t>
        </is>
      </c>
      <c r="AL79" s="39">
        <f>IFERROR(AL11/AK11-1,"")</f>
        <v/>
      </c>
      <c r="AM79" s="39">
        <f>IFERROR(AM11/AL11-1,"")</f>
        <v/>
      </c>
      <c r="AN79" s="39">
        <f>IFERROR(AN11/AM11-1,"")</f>
        <v/>
      </c>
      <c r="AO79" s="39">
        <f>IFERROR(AO11/AN11-1,"")</f>
        <v/>
      </c>
      <c r="AP79" s="39">
        <f>IFERROR(AP11/AO11-1,"")</f>
        <v/>
      </c>
      <c r="AQ79" s="39">
        <f>IFERROR(AQ11/AP11-1,"")</f>
        <v/>
      </c>
      <c r="AR79" s="40" t="n">
        <v>-0.22</v>
      </c>
      <c r="AS79" s="40" t="n">
        <v>0.15</v>
      </c>
      <c r="AT79" s="40" t="n">
        <v>0.1</v>
      </c>
    </row>
    <row r="80">
      <c r="C80" s="8" t="inlineStr">
        <is>
          <t>Other Revenue YoY % (annual driver; blue = FY28E+)</t>
        </is>
      </c>
      <c r="AL80" s="39">
        <f>IFERROR(AL12/AK12-1,"")</f>
        <v/>
      </c>
      <c r="AM80" s="39">
        <f>IFERROR(AM12/AL12-1,"")</f>
        <v/>
      </c>
      <c r="AN80" s="39">
        <f>IFERROR(AN12/AM12-1,"")</f>
        <v/>
      </c>
      <c r="AO80" s="39">
        <f>IFERROR(AO12/AN12-1,"")</f>
        <v/>
      </c>
      <c r="AP80" s="39">
        <f>IFERROR(AP12/AO12-1,"")</f>
        <v/>
      </c>
      <c r="AQ80" s="39">
        <f>IFERROR(AQ12/AP12-1,"")</f>
        <v/>
      </c>
      <c r="AR80" s="40" t="n">
        <v>0</v>
      </c>
      <c r="AS80" s="40" t="n">
        <v>0.02</v>
      </c>
      <c r="AT80" s="40" t="n">
        <v>0.02</v>
      </c>
    </row>
    <row r="81"/>
    <row r="82"/>
    <row r="83">
      <c r="B83" s="15" t="inlineStr">
        <is>
          <t>Balance Sheet</t>
        </is>
      </c>
      <c r="C83" s="15" t="n"/>
      <c r="D83" s="15" t="n"/>
      <c r="E83" s="15" t="n"/>
      <c r="F83" s="15" t="n"/>
      <c r="G83" s="15" t="n"/>
      <c r="H83" s="15" t="n"/>
      <c r="I83" s="15" t="n"/>
      <c r="J83" s="15" t="n"/>
      <c r="K83" s="15" t="n"/>
      <c r="L83" s="15" t="n"/>
      <c r="M83" s="15" t="n"/>
      <c r="N83" s="15" t="n"/>
      <c r="O83" s="15" t="n"/>
      <c r="P83" s="15" t="n"/>
      <c r="Q83" s="15" t="n"/>
      <c r="R83" s="15" t="n"/>
      <c r="S83" s="15" t="n"/>
      <c r="T83" s="15" t="n"/>
      <c r="U83" s="15" t="n"/>
      <c r="V83" s="15" t="n"/>
      <c r="W83" s="15" t="n"/>
      <c r="X83" s="15" t="n"/>
      <c r="Y83" s="15" t="n"/>
      <c r="Z83" s="15" t="n"/>
      <c r="AA83" s="15" t="n"/>
      <c r="AB83" s="15" t="n"/>
      <c r="AC83" s="15" t="n"/>
      <c r="AD83" s="15" t="n"/>
      <c r="AE83" s="15" t="n"/>
      <c r="AF83" s="15" t="n"/>
      <c r="AG83" s="15" t="n"/>
      <c r="AH83" s="15" t="n"/>
      <c r="AI83" s="15" t="n"/>
      <c r="AK83" s="15" t="n"/>
      <c r="AL83" s="15" t="n"/>
      <c r="AM83" s="15" t="n"/>
      <c r="AN83" s="15" t="n"/>
      <c r="AO83" s="15" t="n"/>
      <c r="AP83" s="15" t="n"/>
      <c r="AQ83" s="15" t="n"/>
      <c r="AR83" s="15" t="n"/>
      <c r="AS83" s="15" t="n"/>
      <c r="AT83" s="15" t="n"/>
    </row>
    <row r="84"/>
    <row r="85">
      <c r="C85" s="8" t="inlineStr">
        <is>
          <t>Cash and Cash Equivalents</t>
        </is>
      </c>
      <c r="G85" s="28" t="n">
        <v>2226.144</v>
      </c>
      <c r="H85" s="28" t="n">
        <v>2666.351</v>
      </c>
      <c r="I85" s="28" t="n">
        <v>2761.977</v>
      </c>
      <c r="J85" s="28" t="n">
        <v>5057.982</v>
      </c>
      <c r="K85" s="28" t="n">
        <v>4982.764</v>
      </c>
      <c r="L85" s="28" t="n">
        <v>4546.312</v>
      </c>
      <c r="M85" s="28" t="n">
        <v>4719.217</v>
      </c>
      <c r="N85" s="28" t="n">
        <v>4977.007</v>
      </c>
      <c r="O85" s="28" t="n">
        <v>4894.782</v>
      </c>
      <c r="P85" s="28" t="n">
        <v>6040.81</v>
      </c>
      <c r="Q85" s="28" t="n">
        <v>7122.306</v>
      </c>
      <c r="R85" s="28" t="n">
        <v>7587.329</v>
      </c>
      <c r="S85" s="28" t="n">
        <v>8381.395</v>
      </c>
      <c r="T85" s="28" t="n">
        <v>7933.829</v>
      </c>
      <c r="U85" s="28" t="n">
        <v>9135.688</v>
      </c>
      <c r="V85" s="28" t="n">
        <v>11205.117</v>
      </c>
      <c r="W85" s="28" t="n">
        <v>12558.069</v>
      </c>
      <c r="X85" s="28" t="n">
        <v>9075.311</v>
      </c>
      <c r="Y85" s="28" t="n">
        <v>10814.515</v>
      </c>
      <c r="Z85" s="28" t="n">
        <v>14923.766</v>
      </c>
      <c r="AA85" s="28" t="n">
        <v>21166.904</v>
      </c>
      <c r="AB85" s="29">
        <f>AB268</f>
        <v/>
      </c>
      <c r="AC85" s="29">
        <f>AC268</f>
        <v/>
      </c>
      <c r="AD85" s="29">
        <f>AD268</f>
        <v/>
      </c>
      <c r="AE85" s="29">
        <f>AE268</f>
        <v/>
      </c>
      <c r="AF85" s="29">
        <f>AF268</f>
        <v/>
      </c>
      <c r="AG85" s="29">
        <f>AG268</f>
        <v/>
      </c>
      <c r="AH85" s="29">
        <f>AH268</f>
        <v/>
      </c>
      <c r="AI85" s="29">
        <f>AI268</f>
        <v/>
      </c>
      <c r="AK85" s="28" t="n">
        <v>5057.982</v>
      </c>
      <c r="AL85" s="28" t="n">
        <v>4977.007</v>
      </c>
      <c r="AM85" s="28" t="n">
        <v>7587.329</v>
      </c>
      <c r="AN85" s="28" t="n">
        <v>11205.117</v>
      </c>
      <c r="AO85" s="28" t="n">
        <v>14923.766</v>
      </c>
      <c r="AP85" s="29">
        <f>AD85</f>
        <v/>
      </c>
      <c r="AQ85" s="29">
        <f>AH85</f>
        <v/>
      </c>
      <c r="AR85" s="29">
        <f>AR268</f>
        <v/>
      </c>
      <c r="AS85" s="29">
        <f>AS268</f>
        <v/>
      </c>
      <c r="AT85" s="29">
        <f>AT268</f>
        <v/>
      </c>
    </row>
    <row r="86">
      <c r="C86" s="8" t="inlineStr">
        <is>
          <t>Short-term Financial Instruments</t>
        </is>
      </c>
      <c r="G86" s="30" t="n">
        <v>1355.879</v>
      </c>
      <c r="H86" s="30" t="n">
        <v>566.1849999999999</v>
      </c>
      <c r="I86" s="30" t="n">
        <v>502.864</v>
      </c>
      <c r="J86" s="30" t="n">
        <v>474.637</v>
      </c>
      <c r="K86" s="30" t="n">
        <v>408.303</v>
      </c>
      <c r="L86" s="30" t="n">
        <v>423.42</v>
      </c>
      <c r="M86" s="30" t="n">
        <v>568.249</v>
      </c>
      <c r="N86" s="30" t="n">
        <v>415.625</v>
      </c>
      <c r="O86" s="30" t="n">
        <v>404.058</v>
      </c>
      <c r="P86" s="30" t="n">
        <v>441.755</v>
      </c>
      <c r="Q86" s="30" t="n">
        <v>515.346</v>
      </c>
      <c r="R86" s="30" t="n">
        <v>472.617</v>
      </c>
      <c r="S86" s="30" t="n">
        <v>817.91</v>
      </c>
      <c r="T86" s="30" t="n">
        <v>590.846</v>
      </c>
      <c r="U86" s="30" t="n">
        <v>480.464</v>
      </c>
      <c r="V86" s="30" t="n">
        <v>2382.01</v>
      </c>
      <c r="W86" s="30" t="n">
        <v>1051.356</v>
      </c>
      <c r="X86" s="30" t="n">
        <v>6219.683</v>
      </c>
      <c r="Y86" s="30" t="n">
        <v>13325.515</v>
      </c>
      <c r="Z86" s="30" t="n">
        <v>14679.719</v>
      </c>
      <c r="AA86" s="30" t="n">
        <v>18220.075</v>
      </c>
      <c r="AB86" s="31">
        <f>AA86</f>
        <v/>
      </c>
      <c r="AC86" s="31">
        <f>AB86</f>
        <v/>
      </c>
      <c r="AD86" s="31">
        <f>AC86</f>
        <v/>
      </c>
      <c r="AE86" s="31">
        <f>AD86</f>
        <v/>
      </c>
      <c r="AF86" s="31">
        <f>AE86</f>
        <v/>
      </c>
      <c r="AG86" s="31">
        <f>AF86</f>
        <v/>
      </c>
      <c r="AH86" s="31">
        <f>AG86</f>
        <v/>
      </c>
      <c r="AI86" s="31">
        <f>AH86</f>
        <v/>
      </c>
      <c r="AK86" s="30" t="n">
        <v>474.637</v>
      </c>
      <c r="AL86" s="30" t="n">
        <v>415.625</v>
      </c>
      <c r="AM86" s="30" t="n">
        <v>472.617</v>
      </c>
      <c r="AN86" s="30" t="n">
        <v>2382.01</v>
      </c>
      <c r="AO86" s="30" t="n">
        <v>14679.719</v>
      </c>
      <c r="AP86" s="31">
        <f>AD86</f>
        <v/>
      </c>
      <c r="AQ86" s="31">
        <f>AH86</f>
        <v/>
      </c>
      <c r="AR86" s="31">
        <f>AQ86</f>
        <v/>
      </c>
      <c r="AS86" s="31">
        <f>AR86</f>
        <v/>
      </c>
      <c r="AT86" s="31">
        <f>AS86</f>
        <v/>
      </c>
    </row>
    <row r="87">
      <c r="C87" s="8" t="inlineStr">
        <is>
          <t>Short-term Investment Assets</t>
        </is>
      </c>
      <c r="G87" s="30" t="n">
        <v>2406.294</v>
      </c>
      <c r="H87" s="30" t="n">
        <v>3404.982</v>
      </c>
      <c r="I87" s="30" t="n">
        <v>6748.327</v>
      </c>
      <c r="J87" s="30" t="n">
        <v>3139.923</v>
      </c>
      <c r="K87" s="30" t="n">
        <v>2605.089</v>
      </c>
      <c r="L87" s="30" t="n">
        <v>2525.868</v>
      </c>
      <c r="M87" s="30" t="n">
        <v>1924.783</v>
      </c>
      <c r="N87" s="30" t="n">
        <v>1016.36</v>
      </c>
      <c r="O87" s="30" t="n">
        <v>837.394</v>
      </c>
      <c r="P87" s="30" t="n">
        <v>1008.302</v>
      </c>
      <c r="Q87" s="30" t="n">
        <v>893.67</v>
      </c>
      <c r="R87" s="30" t="n">
        <v>860.972</v>
      </c>
      <c r="S87" s="30" t="n">
        <v>1119.597</v>
      </c>
      <c r="T87" s="30" t="n">
        <v>1163.385</v>
      </c>
      <c r="U87" s="30" t="n">
        <v>1241.717</v>
      </c>
      <c r="V87" s="30" t="n">
        <v>569.236</v>
      </c>
      <c r="W87" s="30" t="n">
        <v>701.559</v>
      </c>
      <c r="X87" s="30" t="n">
        <v>1667.287</v>
      </c>
      <c r="Y87" s="30" t="n">
        <v>3714.376</v>
      </c>
      <c r="Z87" s="30" t="n">
        <v>5338.768</v>
      </c>
      <c r="AA87" s="30" t="n">
        <v>14942.782</v>
      </c>
      <c r="AB87" s="31">
        <f>AA87</f>
        <v/>
      </c>
      <c r="AC87" s="31">
        <f>AB87</f>
        <v/>
      </c>
      <c r="AD87" s="31">
        <f>AC87</f>
        <v/>
      </c>
      <c r="AE87" s="31">
        <f>AD87</f>
        <v/>
      </c>
      <c r="AF87" s="31">
        <f>AE87</f>
        <v/>
      </c>
      <c r="AG87" s="31">
        <f>AF87</f>
        <v/>
      </c>
      <c r="AH87" s="31">
        <f>AG87</f>
        <v/>
      </c>
      <c r="AI87" s="31">
        <f>AH87</f>
        <v/>
      </c>
      <c r="AK87" s="30" t="n">
        <v>3139.923</v>
      </c>
      <c r="AL87" s="30" t="n">
        <v>1016.36</v>
      </c>
      <c r="AM87" s="30" t="n">
        <v>860.972</v>
      </c>
      <c r="AN87" s="30" t="n">
        <v>569.236</v>
      </c>
      <c r="AO87" s="30" t="n">
        <v>5338.768</v>
      </c>
      <c r="AP87" s="31">
        <f>AD87</f>
        <v/>
      </c>
      <c r="AQ87" s="31">
        <f>AH87</f>
        <v/>
      </c>
      <c r="AR87" s="31">
        <f>AQ87</f>
        <v/>
      </c>
      <c r="AS87" s="31">
        <f>AR87</f>
        <v/>
      </c>
      <c r="AT87" s="31">
        <f>AS87</f>
        <v/>
      </c>
    </row>
    <row r="88">
      <c r="C88" s="8" t="inlineStr">
        <is>
          <t>Trade Receivables, Net</t>
        </is>
      </c>
      <c r="G88" s="30" t="n">
        <v>5336.152</v>
      </c>
      <c r="H88" s="30" t="n">
        <v>6500.214</v>
      </c>
      <c r="I88" s="30" t="n">
        <v>7517.462</v>
      </c>
      <c r="J88" s="30" t="n">
        <v>8267.111000000001</v>
      </c>
      <c r="K88" s="30" t="n">
        <v>8146.418</v>
      </c>
      <c r="L88" s="30" t="n">
        <v>9040.031999999999</v>
      </c>
      <c r="M88" s="30" t="n">
        <v>8519.642</v>
      </c>
      <c r="N88" s="30" t="n">
        <v>5186.054</v>
      </c>
      <c r="O88" s="30" t="n">
        <v>4227.451</v>
      </c>
      <c r="P88" s="30" t="n">
        <v>4487.069</v>
      </c>
      <c r="Q88" s="30" t="n">
        <v>5515.297</v>
      </c>
      <c r="R88" s="30" t="n">
        <v>6600.273</v>
      </c>
      <c r="S88" s="30" t="n">
        <v>7178.507</v>
      </c>
      <c r="T88" s="30" t="n">
        <v>10223.675</v>
      </c>
      <c r="U88" s="30" t="n">
        <v>10471.229</v>
      </c>
      <c r="V88" s="30" t="n">
        <v>13019.006</v>
      </c>
      <c r="W88" s="30" t="n">
        <v>10628.589</v>
      </c>
      <c r="X88" s="30" t="n">
        <v>13125.21</v>
      </c>
      <c r="Y88" s="30" t="n">
        <v>14312.462</v>
      </c>
      <c r="Z88" s="30" t="n">
        <v>18199.078</v>
      </c>
      <c r="AA88" s="30" t="n">
        <v>33807.843</v>
      </c>
      <c r="AB88" s="31">
        <f>AB13*AB181/AB159</f>
        <v/>
      </c>
      <c r="AC88" s="31">
        <f>AC13*AC181/AC159</f>
        <v/>
      </c>
      <c r="AD88" s="31">
        <f>AD13*AD181/AD159</f>
        <v/>
      </c>
      <c r="AE88" s="31">
        <f>AE13*AE181/AE159</f>
        <v/>
      </c>
      <c r="AF88" s="31">
        <f>AF13*AF181/AF159</f>
        <v/>
      </c>
      <c r="AG88" s="31">
        <f>AG13*AG181/AG159</f>
        <v/>
      </c>
      <c r="AH88" s="31">
        <f>AH13*AH181/AH159</f>
        <v/>
      </c>
      <c r="AI88" s="31">
        <f>AI13*AI181/AI159</f>
        <v/>
      </c>
      <c r="AK88" s="30" t="n">
        <v>8267.111000000001</v>
      </c>
      <c r="AL88" s="30" t="n">
        <v>5186.054</v>
      </c>
      <c r="AM88" s="30" t="n">
        <v>6600.273</v>
      </c>
      <c r="AN88" s="30" t="n">
        <v>13019.006</v>
      </c>
      <c r="AO88" s="30" t="n">
        <v>18199.078</v>
      </c>
      <c r="AP88" s="31">
        <f>AD88</f>
        <v/>
      </c>
      <c r="AQ88" s="31">
        <f>AH88</f>
        <v/>
      </c>
      <c r="AR88" s="31">
        <f>AR13*AR181/AR159</f>
        <v/>
      </c>
      <c r="AS88" s="31">
        <f>AS13*AS181/AS159</f>
        <v/>
      </c>
      <c r="AT88" s="31">
        <f>AT13*AT181/AT159</f>
        <v/>
      </c>
    </row>
    <row r="89">
      <c r="C89" s="8" t="inlineStr">
        <is>
          <t>Loans and Other Receivables, Net (current)</t>
        </is>
      </c>
      <c r="G89" s="30" t="n">
        <v>76.80500000000001</v>
      </c>
      <c r="H89" s="30" t="n">
        <v>52.937</v>
      </c>
      <c r="I89" s="30" t="n">
        <v>58.696</v>
      </c>
      <c r="J89" s="30" t="n">
        <v>171.464</v>
      </c>
      <c r="K89" s="30" t="n">
        <v>155.785</v>
      </c>
      <c r="L89" s="30" t="n">
        <v>168.146</v>
      </c>
      <c r="M89" s="30" t="n">
        <v>216.188</v>
      </c>
      <c r="N89" s="30" t="n">
        <v>272.512</v>
      </c>
      <c r="O89" s="30" t="n">
        <v>258.426</v>
      </c>
      <c r="P89" s="30" t="n">
        <v>279.963</v>
      </c>
      <c r="Q89" s="30" t="n">
        <v>362.882</v>
      </c>
      <c r="R89" s="30" t="n">
        <v>357.641</v>
      </c>
      <c r="S89" s="30" t="n">
        <v>376.546</v>
      </c>
      <c r="T89" s="30" t="n">
        <v>272.883</v>
      </c>
      <c r="U89" s="30" t="n">
        <v>263.47</v>
      </c>
      <c r="V89" s="30" t="n">
        <v>293.061</v>
      </c>
      <c r="W89" s="30" t="n">
        <v>184.776</v>
      </c>
      <c r="X89" s="30" t="n">
        <v>162.117</v>
      </c>
      <c r="Y89" s="30" t="n">
        <v>227.872</v>
      </c>
      <c r="Z89" s="30" t="n">
        <v>386.343</v>
      </c>
      <c r="AA89" s="30" t="n">
        <v>476.602</v>
      </c>
      <c r="AB89" s="31">
        <f>AA89</f>
        <v/>
      </c>
      <c r="AC89" s="31">
        <f>AB89</f>
        <v/>
      </c>
      <c r="AD89" s="31">
        <f>AC89</f>
        <v/>
      </c>
      <c r="AE89" s="31">
        <f>AD89</f>
        <v/>
      </c>
      <c r="AF89" s="31">
        <f>AE89</f>
        <v/>
      </c>
      <c r="AG89" s="31">
        <f>AF89</f>
        <v/>
      </c>
      <c r="AH89" s="31">
        <f>AG89</f>
        <v/>
      </c>
      <c r="AI89" s="31">
        <f>AH89</f>
        <v/>
      </c>
      <c r="AK89" s="30" t="n">
        <v>171.464</v>
      </c>
      <c r="AL89" s="30" t="n">
        <v>272.512</v>
      </c>
      <c r="AM89" s="30" t="n">
        <v>357.641</v>
      </c>
      <c r="AN89" s="30" t="n">
        <v>293.061</v>
      </c>
      <c r="AO89" s="30" t="n">
        <v>386.343</v>
      </c>
      <c r="AP89" s="31">
        <f>AD89</f>
        <v/>
      </c>
      <c r="AQ89" s="31">
        <f>AH89</f>
        <v/>
      </c>
      <c r="AR89" s="31">
        <f>AQ89</f>
        <v/>
      </c>
      <c r="AS89" s="31">
        <f>AR89</f>
        <v/>
      </c>
      <c r="AT89" s="31">
        <f>AS89</f>
        <v/>
      </c>
    </row>
    <row r="90">
      <c r="C90" s="8" t="inlineStr">
        <is>
          <t>Other Financial Assets (current)</t>
        </is>
      </c>
      <c r="G90" s="30" t="n">
        <v>0.03</v>
      </c>
      <c r="H90" s="30" t="n">
        <v>0.03</v>
      </c>
      <c r="I90" s="30" t="n">
        <v>0.03</v>
      </c>
      <c r="J90" s="30" t="n">
        <v>0.03</v>
      </c>
      <c r="K90" s="30" t="n">
        <v>0.03</v>
      </c>
      <c r="L90" s="30" t="n">
        <v>0.03</v>
      </c>
      <c r="M90" s="30" t="n">
        <v>0</v>
      </c>
      <c r="N90" s="30" t="n">
        <v>0</v>
      </c>
      <c r="P90" s="30" t="n">
        <v>38.884</v>
      </c>
      <c r="Q90" s="30" t="n">
        <v>115.859</v>
      </c>
      <c r="R90" s="30" t="n">
        <v>83.75</v>
      </c>
      <c r="S90" s="30" t="n">
        <v>117.511</v>
      </c>
      <c r="T90" s="30" t="n">
        <v>145.837</v>
      </c>
      <c r="U90" s="30" t="n">
        <v>27.068</v>
      </c>
      <c r="V90" s="30" t="n">
        <v>45.309</v>
      </c>
      <c r="W90" s="30" t="n">
        <v>218.76</v>
      </c>
      <c r="X90" s="30" t="n">
        <v>122.977</v>
      </c>
      <c r="Y90" s="30" t="n">
        <v>161.831</v>
      </c>
      <c r="Z90" s="30" t="n">
        <v>195.259</v>
      </c>
      <c r="AA90" s="30" t="n">
        <v>31.771</v>
      </c>
      <c r="AB90" s="31">
        <f>AA90</f>
        <v/>
      </c>
      <c r="AC90" s="31">
        <f>AB90</f>
        <v/>
      </c>
      <c r="AD90" s="31">
        <f>AC90</f>
        <v/>
      </c>
      <c r="AE90" s="31">
        <f>AD90</f>
        <v/>
      </c>
      <c r="AF90" s="31">
        <f>AE90</f>
        <v/>
      </c>
      <c r="AG90" s="31">
        <f>AF90</f>
        <v/>
      </c>
      <c r="AH90" s="31">
        <f>AG90</f>
        <v/>
      </c>
      <c r="AI90" s="31">
        <f>AH90</f>
        <v/>
      </c>
      <c r="AK90" s="30" t="n">
        <v>0.03</v>
      </c>
      <c r="AL90" s="30" t="n">
        <v>0</v>
      </c>
      <c r="AM90" s="30" t="n">
        <v>83.75</v>
      </c>
      <c r="AN90" s="30" t="n">
        <v>45.309</v>
      </c>
      <c r="AO90" s="30" t="n">
        <v>195.259</v>
      </c>
      <c r="AP90" s="31">
        <f>AD90</f>
        <v/>
      </c>
      <c r="AQ90" s="31">
        <f>AH90</f>
        <v/>
      </c>
      <c r="AR90" s="31">
        <f>AQ90</f>
        <v/>
      </c>
      <c r="AS90" s="31">
        <f>AR90</f>
        <v/>
      </c>
      <c r="AT90" s="31">
        <f>AS90</f>
        <v/>
      </c>
    </row>
    <row r="91">
      <c r="C91" s="8" t="inlineStr">
        <is>
          <t>Inventories, Net</t>
        </is>
      </c>
      <c r="G91" s="30" t="n">
        <v>6182.597</v>
      </c>
      <c r="H91" s="30" t="n">
        <v>6226.651</v>
      </c>
      <c r="I91" s="30" t="n">
        <v>6600.336</v>
      </c>
      <c r="J91" s="30" t="n">
        <v>8950.087</v>
      </c>
      <c r="K91" s="30" t="n">
        <v>10392.67</v>
      </c>
      <c r="L91" s="30" t="n">
        <v>11878.738</v>
      </c>
      <c r="M91" s="30" t="n">
        <v>14664.974</v>
      </c>
      <c r="N91" s="30" t="n">
        <v>15664.707</v>
      </c>
      <c r="O91" s="30" t="n">
        <v>17182.269</v>
      </c>
      <c r="P91" s="30" t="n">
        <v>16420.2</v>
      </c>
      <c r="Q91" s="30" t="n">
        <v>14947.895</v>
      </c>
      <c r="R91" s="30" t="n">
        <v>13480.659</v>
      </c>
      <c r="S91" s="30" t="n">
        <v>13844.639</v>
      </c>
      <c r="T91" s="30" t="n">
        <v>13354.938</v>
      </c>
      <c r="U91" s="30" t="n">
        <v>13353.865</v>
      </c>
      <c r="V91" s="30" t="n">
        <v>13313.937</v>
      </c>
      <c r="W91" s="30" t="n">
        <v>14551.35</v>
      </c>
      <c r="X91" s="30" t="n">
        <v>13408.333</v>
      </c>
      <c r="Y91" s="30" t="n">
        <v>13156.389</v>
      </c>
      <c r="Z91" s="30" t="n">
        <v>14289.39</v>
      </c>
      <c r="AA91" s="30" t="n">
        <v>15974.133</v>
      </c>
      <c r="AB91" s="31">
        <f>-AB16*AB182/AB159</f>
        <v/>
      </c>
      <c r="AC91" s="31">
        <f>-AC16*AC182/AC159</f>
        <v/>
      </c>
      <c r="AD91" s="31">
        <f>-AD16*AD182/AD159</f>
        <v/>
      </c>
      <c r="AE91" s="31">
        <f>-AE16*AE182/AE159</f>
        <v/>
      </c>
      <c r="AF91" s="31">
        <f>-AF16*AF182/AF159</f>
        <v/>
      </c>
      <c r="AG91" s="31">
        <f>-AG16*AG182/AG159</f>
        <v/>
      </c>
      <c r="AH91" s="31">
        <f>-AH16*AH182/AH159</f>
        <v/>
      </c>
      <c r="AI91" s="31">
        <f>-AI16*AI182/AI159</f>
        <v/>
      </c>
      <c r="AK91" s="30" t="n">
        <v>8950.087</v>
      </c>
      <c r="AL91" s="30" t="n">
        <v>15664.707</v>
      </c>
      <c r="AM91" s="30" t="n">
        <v>13480.659</v>
      </c>
      <c r="AN91" s="30" t="n">
        <v>13313.937</v>
      </c>
      <c r="AO91" s="30" t="n">
        <v>14289.39</v>
      </c>
      <c r="AP91" s="31">
        <f>AD91</f>
        <v/>
      </c>
      <c r="AQ91" s="31">
        <f>AH91</f>
        <v/>
      </c>
      <c r="AR91" s="31">
        <f>-AR16*AR182/AR159</f>
        <v/>
      </c>
      <c r="AS91" s="31">
        <f>-AS16*AS182/AS159</f>
        <v/>
      </c>
      <c r="AT91" s="31">
        <f>-AT16*AT182/AT159</f>
        <v/>
      </c>
    </row>
    <row r="92">
      <c r="C92" s="8" t="inlineStr">
        <is>
          <t>Current Tax Assets</t>
        </is>
      </c>
      <c r="G92" s="30" t="n">
        <v>3.751</v>
      </c>
      <c r="H92" s="30" t="n">
        <v>4.122</v>
      </c>
      <c r="I92" s="30" t="n">
        <v>6.158</v>
      </c>
      <c r="J92" s="30" t="n">
        <v>4.113</v>
      </c>
      <c r="K92" s="30" t="n">
        <v>4.754</v>
      </c>
      <c r="L92" s="30" t="n">
        <v>15.42</v>
      </c>
      <c r="M92" s="30" t="n">
        <v>22.304</v>
      </c>
      <c r="N92" s="30" t="n">
        <v>14.523</v>
      </c>
      <c r="O92" s="30" t="n">
        <v>3.893</v>
      </c>
      <c r="P92" s="30" t="n">
        <v>49.591</v>
      </c>
      <c r="Q92" s="30" t="n">
        <v>43.728</v>
      </c>
      <c r="R92" s="30" t="n">
        <v>69.916</v>
      </c>
      <c r="S92" s="30" t="n">
        <v>62.24</v>
      </c>
      <c r="T92" s="30" t="n">
        <v>12.3</v>
      </c>
      <c r="U92" s="30" t="n">
        <v>18.98</v>
      </c>
      <c r="V92" s="30" t="n">
        <v>57.467</v>
      </c>
      <c r="W92" s="30" t="n">
        <v>23.153</v>
      </c>
      <c r="X92" s="30" t="n">
        <v>26.29</v>
      </c>
      <c r="Y92" s="30" t="n">
        <v>14.204</v>
      </c>
      <c r="Z92" s="30" t="n">
        <v>67.715</v>
      </c>
      <c r="AA92" s="30" t="n">
        <v>20.643</v>
      </c>
      <c r="AB92" s="31">
        <f>AA92</f>
        <v/>
      </c>
      <c r="AC92" s="31">
        <f>AB92</f>
        <v/>
      </c>
      <c r="AD92" s="31">
        <f>AC92</f>
        <v/>
      </c>
      <c r="AE92" s="31">
        <f>AD92</f>
        <v/>
      </c>
      <c r="AF92" s="31">
        <f>AE92</f>
        <v/>
      </c>
      <c r="AG92" s="31">
        <f>AF92</f>
        <v/>
      </c>
      <c r="AH92" s="31">
        <f>AG92</f>
        <v/>
      </c>
      <c r="AI92" s="31">
        <f>AH92</f>
        <v/>
      </c>
      <c r="AK92" s="30" t="n">
        <v>4.113</v>
      </c>
      <c r="AL92" s="30" t="n">
        <v>14.523</v>
      </c>
      <c r="AM92" s="30" t="n">
        <v>69.916</v>
      </c>
      <c r="AN92" s="30" t="n">
        <v>57.467</v>
      </c>
      <c r="AO92" s="30" t="n">
        <v>67.715</v>
      </c>
      <c r="AP92" s="31">
        <f>AD92</f>
        <v/>
      </c>
      <c r="AQ92" s="31">
        <f>AH92</f>
        <v/>
      </c>
      <c r="AR92" s="31">
        <f>AQ92</f>
        <v/>
      </c>
      <c r="AS92" s="31">
        <f>AR92</f>
        <v/>
      </c>
      <c r="AT92" s="31">
        <f>AS92</f>
        <v/>
      </c>
    </row>
    <row r="93">
      <c r="C93" s="8" t="inlineStr">
        <is>
          <t>Other Current Assets</t>
        </is>
      </c>
      <c r="G93" s="30" t="n">
        <v>797.225</v>
      </c>
      <c r="H93" s="30" t="n">
        <v>678.085</v>
      </c>
      <c r="I93" s="30" t="n">
        <v>714.654</v>
      </c>
      <c r="J93" s="30" t="n">
        <v>841.728</v>
      </c>
      <c r="K93" s="30" t="n">
        <v>1071.948</v>
      </c>
      <c r="L93" s="30" t="n">
        <v>1121.31</v>
      </c>
      <c r="M93" s="30" t="n">
        <v>1261.556</v>
      </c>
      <c r="N93" s="30" t="n">
        <v>1186.544</v>
      </c>
      <c r="O93" s="30" t="n">
        <v>1023.149</v>
      </c>
      <c r="P93" s="30" t="n">
        <v>894.558</v>
      </c>
      <c r="Q93" s="30" t="n">
        <v>876.984</v>
      </c>
      <c r="R93" s="30" t="n">
        <v>925.502</v>
      </c>
      <c r="S93" s="30" t="n">
        <v>1098.279</v>
      </c>
      <c r="T93" s="30" t="n">
        <v>1038.377</v>
      </c>
      <c r="U93" s="30" t="n">
        <v>1168.264</v>
      </c>
      <c r="V93" s="30" t="n">
        <v>1393.744</v>
      </c>
      <c r="W93" s="30" t="n">
        <v>1310.578</v>
      </c>
      <c r="X93" s="30" t="n">
        <v>1262.329</v>
      </c>
      <c r="Y93" s="30" t="n">
        <v>1412.392</v>
      </c>
      <c r="Z93" s="30" t="n">
        <v>1378.035</v>
      </c>
      <c r="AA93" s="30" t="n">
        <v>1865.363</v>
      </c>
      <c r="AB93" s="31">
        <f>AA93</f>
        <v/>
      </c>
      <c r="AC93" s="31">
        <f>AB93</f>
        <v/>
      </c>
      <c r="AD93" s="31">
        <f>AC93</f>
        <v/>
      </c>
      <c r="AE93" s="31">
        <f>AD93</f>
        <v/>
      </c>
      <c r="AF93" s="31">
        <f>AE93</f>
        <v/>
      </c>
      <c r="AG93" s="31">
        <f>AF93</f>
        <v/>
      </c>
      <c r="AH93" s="31">
        <f>AG93</f>
        <v/>
      </c>
      <c r="AI93" s="31">
        <f>AH93</f>
        <v/>
      </c>
      <c r="AK93" s="30" t="n">
        <v>841.728</v>
      </c>
      <c r="AL93" s="30" t="n">
        <v>1186.544</v>
      </c>
      <c r="AM93" s="30" t="n">
        <v>925.502</v>
      </c>
      <c r="AN93" s="30" t="n">
        <v>1393.744</v>
      </c>
      <c r="AO93" s="30" t="n">
        <v>1378.035</v>
      </c>
      <c r="AP93" s="31">
        <f>AD93</f>
        <v/>
      </c>
      <c r="AQ93" s="31">
        <f>AH93</f>
        <v/>
      </c>
      <c r="AR93" s="31">
        <f>AQ93</f>
        <v/>
      </c>
      <c r="AS93" s="31">
        <f>AR93</f>
        <v/>
      </c>
      <c r="AT93" s="31">
        <f>AS93</f>
        <v/>
      </c>
    </row>
    <row r="94">
      <c r="C94" s="8" t="inlineStr">
        <is>
          <t>Assets Held for Sale</t>
        </is>
      </c>
      <c r="N94" s="28" t="n">
        <v>0</v>
      </c>
      <c r="O94" s="28" t="n">
        <v>2.599</v>
      </c>
      <c r="R94" s="28" t="n">
        <v>29.441</v>
      </c>
      <c r="S94" s="28" t="n">
        <v>29.441</v>
      </c>
      <c r="T94" s="28" t="n">
        <v>947.626</v>
      </c>
      <c r="U94" s="28" t="n">
        <v>917.285</v>
      </c>
      <c r="X94" s="28" t="n">
        <v>133.633</v>
      </c>
      <c r="AL94" s="28" t="n">
        <v>0</v>
      </c>
      <c r="AM94" s="28" t="n">
        <v>29.441</v>
      </c>
    </row>
    <row r="95">
      <c r="B95" s="6" t="inlineStr">
        <is>
          <t>Total Current Assets</t>
        </is>
      </c>
      <c r="G95" s="32">
        <f>G85+G86+G87+G88+G89+G90+G91+G92+G93+G94</f>
        <v/>
      </c>
      <c r="H95" s="32">
        <f>H85+H86+H87+H88+H89+H90+H91+H92+H93+H94</f>
        <v/>
      </c>
      <c r="I95" s="32">
        <f>I85+I86+I87+I88+I89+I90+I91+I92+I93+I94</f>
        <v/>
      </c>
      <c r="J95" s="32">
        <f>J85+J86+J87+J88+J89+J90+J91+J92+J93+J94</f>
        <v/>
      </c>
      <c r="K95" s="32">
        <f>K85+K86+K87+K88+K89+K90+K91+K92+K93+K94</f>
        <v/>
      </c>
      <c r="L95" s="32">
        <f>L85+L86+L87+L88+L89+L90+L91+L92+L93+L94</f>
        <v/>
      </c>
      <c r="M95" s="32">
        <f>M85+M86+M87+M88+M89+M90+M91+M92+M93+M94</f>
        <v/>
      </c>
      <c r="N95" s="32">
        <f>N85+N86+N87+N88+N89+N90+N91+N92+N93+N94</f>
        <v/>
      </c>
      <c r="O95" s="32">
        <f>O85+O86+O87+O88+O89+O90+O91+O92+O93+O94</f>
        <v/>
      </c>
      <c r="P95" s="32">
        <f>P85+P86+P87+P88+P89+P90+P91+P92+P93+P94</f>
        <v/>
      </c>
      <c r="Q95" s="32">
        <f>Q85+Q86+Q87+Q88+Q89+Q90+Q91+Q92+Q93+Q94</f>
        <v/>
      </c>
      <c r="R95" s="32">
        <f>R85+R86+R87+R88+R89+R90+R91+R92+R93+R94</f>
        <v/>
      </c>
      <c r="S95" s="32">
        <f>S85+S86+S87+S88+S89+S90+S91+S92+S93+S94</f>
        <v/>
      </c>
      <c r="T95" s="32">
        <f>T85+T86+T87+T88+T89+T90+T91+T92+T93+T94</f>
        <v/>
      </c>
      <c r="U95" s="32">
        <f>U85+U86+U87+U88+U89+U90+U91+U92+U93+U94</f>
        <v/>
      </c>
      <c r="V95" s="32">
        <f>V85+V86+V87+V88+V89+V90+V91+V92+V93+V94</f>
        <v/>
      </c>
      <c r="W95" s="32">
        <f>W85+W86+W87+W88+W89+W90+W91+W92+W93+W94</f>
        <v/>
      </c>
      <c r="X95" s="32">
        <f>X85+X86+X87+X88+X89+X90+X91+X92+X93+X94</f>
        <v/>
      </c>
      <c r="Y95" s="32">
        <f>Y85+Y86+Y87+Y88+Y89+Y90+Y91+Y92+Y93+Y94</f>
        <v/>
      </c>
      <c r="Z95" s="32">
        <f>Z85+Z86+Z87+Z88+Z89+Z90+Z91+Z92+Z93+Z94</f>
        <v/>
      </c>
      <c r="AA95" s="32">
        <f>AA85+AA86+AA87+AA88+AA89+AA90+AA91+AA92+AA93+AA94</f>
        <v/>
      </c>
      <c r="AB95" s="32">
        <f>AB85+AB86+AB87+AB88+AB89+AB90+AB91+AB92+AB93+AB94</f>
        <v/>
      </c>
      <c r="AC95" s="32">
        <f>AC85+AC86+AC87+AC88+AC89+AC90+AC91+AC92+AC93+AC94</f>
        <v/>
      </c>
      <c r="AD95" s="32">
        <f>AD85+AD86+AD87+AD88+AD89+AD90+AD91+AD92+AD93+AD94</f>
        <v/>
      </c>
      <c r="AE95" s="32">
        <f>AE85+AE86+AE87+AE88+AE89+AE90+AE91+AE92+AE93+AE94</f>
        <v/>
      </c>
      <c r="AF95" s="32">
        <f>AF85+AF86+AF87+AF88+AF89+AF90+AF91+AF92+AF93+AF94</f>
        <v/>
      </c>
      <c r="AG95" s="32">
        <f>AG85+AG86+AG87+AG88+AG89+AG90+AG91+AG92+AG93+AG94</f>
        <v/>
      </c>
      <c r="AH95" s="32">
        <f>AH85+AH86+AH87+AH88+AH89+AH90+AH91+AH92+AH93+AH94</f>
        <v/>
      </c>
      <c r="AI95" s="32">
        <f>AI85+AI86+AI87+AI88+AI89+AI90+AI91+AI92+AI93+AI94</f>
        <v/>
      </c>
      <c r="AK95" s="32">
        <f>AK85+AK86+AK87+AK88+AK89+AK90+AK91+AK92+AK93+AK94</f>
        <v/>
      </c>
      <c r="AL95" s="32">
        <f>AL85+AL86+AL87+AL88+AL89+AL90+AL91+AL92+AL93+AL94</f>
        <v/>
      </c>
      <c r="AM95" s="32">
        <f>AM85+AM86+AM87+AM88+AM89+AM90+AM91+AM92+AM93+AM94</f>
        <v/>
      </c>
      <c r="AN95" s="32">
        <f>AN85+AN86+AN87+AN88+AN89+AN90+AN91+AN92+AN93+AN94</f>
        <v/>
      </c>
      <c r="AO95" s="32">
        <f>AO85+AO86+AO87+AO88+AO89+AO90+AO91+AO92+AO93+AO94</f>
        <v/>
      </c>
      <c r="AP95" s="32">
        <f>AP85+AP86+AP87+AP88+AP89+AP90+AP91+AP92+AP93+AP94</f>
        <v/>
      </c>
      <c r="AQ95" s="32">
        <f>AQ85+AQ86+AQ87+AQ88+AQ89+AQ90+AQ91+AQ92+AQ93+AQ94</f>
        <v/>
      </c>
      <c r="AR95" s="32">
        <f>AR85+AR86+AR87+AR88+AR89+AR90+AR91+AR92+AR93+AR94</f>
        <v/>
      </c>
      <c r="AS95" s="32">
        <f>AS85+AS86+AS87+AS88+AS89+AS90+AS91+AS92+AS93+AS94</f>
        <v/>
      </c>
      <c r="AT95" s="32">
        <f>AT85+AT86+AT87+AT88+AT89+AT90+AT91+AT92+AT93+AT94</f>
        <v/>
      </c>
    </row>
    <row r="96">
      <c r="D96" s="3" t="inlineStr">
        <is>
          <t>Recon: Total Current Assets</t>
        </is>
      </c>
      <c r="G96" s="33">
        <f>IF(_reported!G14="","",G95-_reported!G14)</f>
        <v/>
      </c>
      <c r="H96" s="33">
        <f>IF(_reported!H14="","",H95-_reported!H14)</f>
        <v/>
      </c>
      <c r="I96" s="33">
        <f>IF(_reported!I14="","",I95-_reported!I14)</f>
        <v/>
      </c>
      <c r="J96" s="33">
        <f>IF(_reported!J14="","",J95-_reported!J14)</f>
        <v/>
      </c>
      <c r="K96" s="33">
        <f>IF(_reported!K14="","",K95-_reported!K14)</f>
        <v/>
      </c>
      <c r="L96" s="33">
        <f>IF(_reported!L14="","",L95-_reported!L14)</f>
        <v/>
      </c>
      <c r="M96" s="33">
        <f>IF(_reported!M14="","",M95-_reported!M14)</f>
        <v/>
      </c>
      <c r="N96" s="33">
        <f>IF(_reported!N14="","",N95-_reported!N14)</f>
        <v/>
      </c>
      <c r="O96" s="33">
        <f>IF(_reported!O14="","",O95-_reported!O14)</f>
        <v/>
      </c>
      <c r="P96" s="33">
        <f>IF(_reported!P14="","",P95-_reported!P14)</f>
        <v/>
      </c>
      <c r="Q96" s="33">
        <f>IF(_reported!Q14="","",Q95-_reported!Q14)</f>
        <v/>
      </c>
      <c r="R96" s="33">
        <f>IF(_reported!R14="","",R95-_reported!R14)</f>
        <v/>
      </c>
      <c r="S96" s="33">
        <f>IF(_reported!S14="","",S95-_reported!S14)</f>
        <v/>
      </c>
      <c r="T96" s="33">
        <f>IF(_reported!T14="","",T95-_reported!T14)</f>
        <v/>
      </c>
      <c r="U96" s="33">
        <f>IF(_reported!U14="","",U95-_reported!U14)</f>
        <v/>
      </c>
      <c r="V96" s="33">
        <f>IF(_reported!V14="","",V95-_reported!V14)</f>
        <v/>
      </c>
      <c r="W96" s="33">
        <f>IF(_reported!W14="","",W95-_reported!W14)</f>
        <v/>
      </c>
      <c r="X96" s="33">
        <f>IF(_reported!X14="","",X95-_reported!X14)</f>
        <v/>
      </c>
      <c r="Y96" s="33">
        <f>IF(_reported!Y14="","",Y95-_reported!Y14)</f>
        <v/>
      </c>
      <c r="Z96" s="33">
        <f>IF(_reported!Z14="","",Z95-_reported!Z14)</f>
        <v/>
      </c>
      <c r="AA96" s="33">
        <f>IF(_reported!AA14="","",AA95-_reported!AA14)</f>
        <v/>
      </c>
      <c r="AB96" s="33">
        <f>IF(_reported!AB14="","",AB95-_reported!AB14)</f>
        <v/>
      </c>
      <c r="AC96" s="33">
        <f>IF(_reported!AC14="","",AC95-_reported!AC14)</f>
        <v/>
      </c>
      <c r="AD96" s="33">
        <f>IF(_reported!AD14="","",AD95-_reported!AD14)</f>
        <v/>
      </c>
      <c r="AE96" s="33">
        <f>IF(_reported!AE14="","",AE95-_reported!AE14)</f>
        <v/>
      </c>
      <c r="AF96" s="33">
        <f>IF(_reported!AF14="","",AF95-_reported!AF14)</f>
        <v/>
      </c>
      <c r="AG96" s="33">
        <f>IF(_reported!AG14="","",AG95-_reported!AG14)</f>
        <v/>
      </c>
      <c r="AH96" s="33">
        <f>IF(_reported!AH14="","",AH95-_reported!AH14)</f>
        <v/>
      </c>
      <c r="AI96" s="33">
        <f>IF(_reported!AI14="","",AI95-_reported!AI14)</f>
        <v/>
      </c>
      <c r="AK96" s="33">
        <f>IF(_reported!AK14="","",AK95-_reported!AK14)</f>
        <v/>
      </c>
      <c r="AL96" s="33">
        <f>IF(_reported!AL14="","",AL95-_reported!AL14)</f>
        <v/>
      </c>
      <c r="AM96" s="33">
        <f>IF(_reported!AM14="","",AM95-_reported!AM14)</f>
        <v/>
      </c>
      <c r="AN96" s="33">
        <f>IF(_reported!AN14="","",AN95-_reported!AN14)</f>
        <v/>
      </c>
      <c r="AO96" s="33">
        <f>IF(_reported!AO14="","",AO95-_reported!AO14)</f>
        <v/>
      </c>
      <c r="AP96" s="33">
        <f>IF(_reported!AP14="","",AP95-_reported!AP14)</f>
        <v/>
      </c>
      <c r="AQ96" s="33">
        <f>IF(_reported!AQ14="","",AQ95-_reported!AQ14)</f>
        <v/>
      </c>
      <c r="AR96" s="33">
        <f>IF(_reported!AR14="","",AR95-_reported!AR14)</f>
        <v/>
      </c>
      <c r="AS96" s="33">
        <f>IF(_reported!AS14="","",AS95-_reported!AS14)</f>
        <v/>
      </c>
      <c r="AT96" s="33">
        <f>IF(_reported!AT14="","",AT95-_reported!AT14)</f>
        <v/>
      </c>
    </row>
    <row r="97"/>
    <row r="98">
      <c r="C98" s="8" t="inlineStr">
        <is>
          <t>Investments in Associates and JVs</t>
        </is>
      </c>
      <c r="G98" s="28" t="n">
        <v>1210.053</v>
      </c>
      <c r="H98" s="28" t="n">
        <v>1351.099</v>
      </c>
      <c r="I98" s="28" t="n">
        <v>1469.969</v>
      </c>
      <c r="J98" s="28" t="n">
        <v>1410.428</v>
      </c>
      <c r="K98" s="28" t="n">
        <v>1496.855</v>
      </c>
      <c r="L98" s="28" t="n">
        <v>1616.476</v>
      </c>
      <c r="M98" s="28" t="n">
        <v>1551.631</v>
      </c>
      <c r="N98" s="28" t="n">
        <v>1352.845</v>
      </c>
      <c r="O98" s="28" t="n">
        <v>1411.525</v>
      </c>
      <c r="P98" s="28" t="n">
        <v>1400.501</v>
      </c>
      <c r="Q98" s="28" t="n">
        <v>1416.495</v>
      </c>
      <c r="R98" s="28" t="n">
        <v>1367.348</v>
      </c>
      <c r="S98" s="28" t="n">
        <v>1433.263</v>
      </c>
      <c r="T98" s="28" t="n">
        <v>1444.377</v>
      </c>
      <c r="U98" s="28" t="n">
        <v>1391.617</v>
      </c>
      <c r="V98" s="28" t="n">
        <v>1940.663</v>
      </c>
      <c r="W98" s="28" t="n">
        <v>1884.348</v>
      </c>
      <c r="X98" s="28" t="n">
        <v>1791.487</v>
      </c>
      <c r="Y98" s="28" t="n">
        <v>1805.533</v>
      </c>
      <c r="Z98" s="28" t="n">
        <v>1320.927</v>
      </c>
      <c r="AA98" s="28" t="n">
        <v>1356.327</v>
      </c>
      <c r="AB98" s="29">
        <f>AA98</f>
        <v/>
      </c>
      <c r="AC98" s="29">
        <f>AB98</f>
        <v/>
      </c>
      <c r="AD98" s="29">
        <f>AC98</f>
        <v/>
      </c>
      <c r="AE98" s="29">
        <f>AD98</f>
        <v/>
      </c>
      <c r="AF98" s="29">
        <f>AE98</f>
        <v/>
      </c>
      <c r="AG98" s="29">
        <f>AF98</f>
        <v/>
      </c>
      <c r="AH98" s="29">
        <f>AG98</f>
        <v/>
      </c>
      <c r="AI98" s="29">
        <f>AH98</f>
        <v/>
      </c>
      <c r="AK98" s="28" t="n">
        <v>1410.428</v>
      </c>
      <c r="AL98" s="28" t="n">
        <v>1352.845</v>
      </c>
      <c r="AM98" s="28" t="n">
        <v>1367.348</v>
      </c>
      <c r="AN98" s="28" t="n">
        <v>1940.663</v>
      </c>
      <c r="AO98" s="28" t="n">
        <v>1320.927</v>
      </c>
      <c r="AP98" s="29">
        <f>AD98</f>
        <v/>
      </c>
      <c r="AQ98" s="29">
        <f>AH98</f>
        <v/>
      </c>
      <c r="AR98" s="29">
        <f>AQ98</f>
        <v/>
      </c>
      <c r="AS98" s="29">
        <f>AR98</f>
        <v/>
      </c>
      <c r="AT98" s="29">
        <f>AS98</f>
        <v/>
      </c>
    </row>
    <row r="99">
      <c r="C99" s="8" t="inlineStr">
        <is>
          <t>Long-term Investment Assets</t>
        </is>
      </c>
      <c r="G99" s="30" t="n">
        <v>5995.651</v>
      </c>
      <c r="H99" s="30" t="n">
        <v>6005.636</v>
      </c>
      <c r="I99" s="30" t="n">
        <v>6250.511</v>
      </c>
      <c r="J99" s="30" t="n">
        <v>6665.513</v>
      </c>
      <c r="K99" s="30" t="n">
        <v>6487.757</v>
      </c>
      <c r="L99" s="30" t="n">
        <v>6242.326</v>
      </c>
      <c r="M99" s="30" t="n">
        <v>6554.47</v>
      </c>
      <c r="N99" s="30" t="n">
        <v>5733.544</v>
      </c>
      <c r="O99" s="30" t="n">
        <v>5926.298</v>
      </c>
      <c r="P99" s="30" t="n">
        <v>5506.298</v>
      </c>
      <c r="Q99" s="30" t="n">
        <v>5485.715</v>
      </c>
      <c r="R99" s="30" t="n">
        <v>4105.704</v>
      </c>
      <c r="S99" s="30" t="n">
        <v>4018.479</v>
      </c>
      <c r="T99" s="30" t="n">
        <v>3926.22</v>
      </c>
      <c r="U99" s="30" t="n">
        <v>4158.606</v>
      </c>
      <c r="V99" s="30" t="n">
        <v>4041.276</v>
      </c>
      <c r="W99" s="30" t="n">
        <v>6098.62</v>
      </c>
      <c r="X99" s="30" t="n">
        <v>5831.061</v>
      </c>
      <c r="Y99" s="30" t="n">
        <v>9118.147999999999</v>
      </c>
      <c r="Z99" s="30" t="n">
        <v>14547.099</v>
      </c>
      <c r="AA99" s="30" t="n">
        <v>20657.583</v>
      </c>
      <c r="AB99" s="31">
        <f>AA99</f>
        <v/>
      </c>
      <c r="AC99" s="31">
        <f>AB99</f>
        <v/>
      </c>
      <c r="AD99" s="31">
        <f>AC99</f>
        <v/>
      </c>
      <c r="AE99" s="31">
        <f>AD99</f>
        <v/>
      </c>
      <c r="AF99" s="31">
        <f>AE99</f>
        <v/>
      </c>
      <c r="AG99" s="31">
        <f>AF99</f>
        <v/>
      </c>
      <c r="AH99" s="31">
        <f>AG99</f>
        <v/>
      </c>
      <c r="AI99" s="31">
        <f>AH99</f>
        <v/>
      </c>
      <c r="AK99" s="30" t="n">
        <v>6665.513</v>
      </c>
      <c r="AL99" s="30" t="n">
        <v>5733.544</v>
      </c>
      <c r="AM99" s="30" t="n">
        <v>4105.704</v>
      </c>
      <c r="AN99" s="30" t="n">
        <v>4041.276</v>
      </c>
      <c r="AO99" s="30" t="n">
        <v>14547.099</v>
      </c>
      <c r="AP99" s="31">
        <f>AD99</f>
        <v/>
      </c>
      <c r="AQ99" s="31">
        <f>AH99</f>
        <v/>
      </c>
      <c r="AR99" s="31">
        <f>AQ99</f>
        <v/>
      </c>
      <c r="AS99" s="31">
        <f>AR99</f>
        <v/>
      </c>
      <c r="AT99" s="31">
        <f>AS99</f>
        <v/>
      </c>
    </row>
    <row r="100">
      <c r="C100" s="8" t="inlineStr">
        <is>
          <t>Loans and Other Receivables, Net (non-current)</t>
        </is>
      </c>
      <c r="G100" s="30" t="n">
        <v>93.72</v>
      </c>
      <c r="H100" s="30" t="n">
        <v>355.803</v>
      </c>
      <c r="I100" s="30" t="n">
        <v>345.836</v>
      </c>
      <c r="J100" s="30" t="n">
        <v>339.517</v>
      </c>
      <c r="K100" s="30" t="n">
        <v>327.672</v>
      </c>
      <c r="L100" s="30" t="n">
        <v>372.098</v>
      </c>
      <c r="M100" s="30" t="n">
        <v>356.205</v>
      </c>
      <c r="N100" s="30" t="n">
        <v>354.167</v>
      </c>
      <c r="O100" s="30" t="n">
        <v>357.865</v>
      </c>
      <c r="P100" s="30" t="n">
        <v>352.605</v>
      </c>
      <c r="Q100" s="30" t="n">
        <v>488.957</v>
      </c>
      <c r="R100" s="30" t="n">
        <v>475.013</v>
      </c>
      <c r="S100" s="30" t="n">
        <v>438.437</v>
      </c>
      <c r="T100" s="30" t="n">
        <v>412.979</v>
      </c>
      <c r="U100" s="30" t="n">
        <v>350.47</v>
      </c>
      <c r="V100" s="30" t="n">
        <v>444.286</v>
      </c>
      <c r="W100" s="30" t="n">
        <v>426.642</v>
      </c>
      <c r="X100" s="30" t="n">
        <v>403.716</v>
      </c>
      <c r="Y100" s="30" t="n">
        <v>377.901</v>
      </c>
      <c r="Z100" s="30" t="n">
        <v>420.036</v>
      </c>
      <c r="AA100" s="30" t="n">
        <v>424.097</v>
      </c>
      <c r="AB100" s="31">
        <f>AA100</f>
        <v/>
      </c>
      <c r="AC100" s="31">
        <f>AB100</f>
        <v/>
      </c>
      <c r="AD100" s="31">
        <f>AC100</f>
        <v/>
      </c>
      <c r="AE100" s="31">
        <f>AD100</f>
        <v/>
      </c>
      <c r="AF100" s="31">
        <f>AE100</f>
        <v/>
      </c>
      <c r="AG100" s="31">
        <f>AF100</f>
        <v/>
      </c>
      <c r="AH100" s="31">
        <f>AG100</f>
        <v/>
      </c>
      <c r="AI100" s="31">
        <f>AH100</f>
        <v/>
      </c>
      <c r="AK100" s="30" t="n">
        <v>339.517</v>
      </c>
      <c r="AL100" s="30" t="n">
        <v>354.167</v>
      </c>
      <c r="AM100" s="30" t="n">
        <v>475.013</v>
      </c>
      <c r="AN100" s="30" t="n">
        <v>444.286</v>
      </c>
      <c r="AO100" s="30" t="n">
        <v>420.036</v>
      </c>
      <c r="AP100" s="31">
        <f>AD100</f>
        <v/>
      </c>
      <c r="AQ100" s="31">
        <f>AH100</f>
        <v/>
      </c>
      <c r="AR100" s="31">
        <f>AQ100</f>
        <v/>
      </c>
      <c r="AS100" s="31">
        <f>AR100</f>
        <v/>
      </c>
      <c r="AT100" s="31">
        <f>AS100</f>
        <v/>
      </c>
    </row>
    <row r="101">
      <c r="C101" s="8" t="inlineStr">
        <is>
          <t>Other Financial Assets (non-current)</t>
        </is>
      </c>
      <c r="G101" s="30" t="n">
        <v>0.639</v>
      </c>
      <c r="H101" s="30" t="n">
        <v>0.582</v>
      </c>
      <c r="I101" s="30" t="n">
        <v>24.614</v>
      </c>
      <c r="J101" s="30" t="n">
        <v>91.139</v>
      </c>
      <c r="K101" s="30" t="n">
        <v>117.651</v>
      </c>
      <c r="L101" s="30" t="n">
        <v>207.661</v>
      </c>
      <c r="M101" s="30" t="n">
        <v>319.005</v>
      </c>
      <c r="N101" s="30" t="n">
        <v>115.712</v>
      </c>
      <c r="O101" s="30" t="n">
        <v>194.879</v>
      </c>
      <c r="P101" s="30" t="n">
        <v>154.356</v>
      </c>
      <c r="Q101" s="30" t="n">
        <v>122.351</v>
      </c>
      <c r="R101" s="30" t="n">
        <v>68.217</v>
      </c>
      <c r="S101" s="30" t="n">
        <v>118.782</v>
      </c>
      <c r="T101" s="30" t="n">
        <v>160.766</v>
      </c>
      <c r="U101" s="30" t="n">
        <v>93.35299999999999</v>
      </c>
      <c r="V101" s="30" t="n">
        <v>346.749</v>
      </c>
      <c r="W101" s="30" t="n">
        <v>155.81</v>
      </c>
      <c r="X101" s="30" t="n">
        <v>123.679</v>
      </c>
      <c r="Y101" s="30" t="n">
        <v>125.651</v>
      </c>
      <c r="Z101" s="30" t="n">
        <v>1114.462</v>
      </c>
      <c r="AA101" s="30" t="n">
        <v>2014.761</v>
      </c>
      <c r="AB101" s="31">
        <f>AA101</f>
        <v/>
      </c>
      <c r="AC101" s="31">
        <f>AB101</f>
        <v/>
      </c>
      <c r="AD101" s="31">
        <f>AC101</f>
        <v/>
      </c>
      <c r="AE101" s="31">
        <f>AD101</f>
        <v/>
      </c>
      <c r="AF101" s="31">
        <f>AE101</f>
        <v/>
      </c>
      <c r="AG101" s="31">
        <f>AF101</f>
        <v/>
      </c>
      <c r="AH101" s="31">
        <f>AG101</f>
        <v/>
      </c>
      <c r="AI101" s="31">
        <f>AH101</f>
        <v/>
      </c>
      <c r="AK101" s="30" t="n">
        <v>91.139</v>
      </c>
      <c r="AL101" s="30" t="n">
        <v>115.712</v>
      </c>
      <c r="AM101" s="30" t="n">
        <v>68.217</v>
      </c>
      <c r="AN101" s="30" t="n">
        <v>346.749</v>
      </c>
      <c r="AO101" s="30" t="n">
        <v>1114.462</v>
      </c>
      <c r="AP101" s="31">
        <f>AD101</f>
        <v/>
      </c>
      <c r="AQ101" s="31">
        <f>AH101</f>
        <v/>
      </c>
      <c r="AR101" s="31">
        <f>AQ101</f>
        <v/>
      </c>
      <c r="AS101" s="31">
        <f>AR101</f>
        <v/>
      </c>
      <c r="AT101" s="31">
        <f>AS101</f>
        <v/>
      </c>
    </row>
    <row r="102">
      <c r="C102" s="8" t="inlineStr">
        <is>
          <t>Property, Plant and Equipment, Net</t>
        </is>
      </c>
      <c r="G102" s="30" t="n">
        <v>43328.696</v>
      </c>
      <c r="H102" s="30" t="n">
        <v>43866.891</v>
      </c>
      <c r="I102" s="30" t="n">
        <v>44307.734</v>
      </c>
      <c r="J102" s="30" t="n">
        <v>53225.667</v>
      </c>
      <c r="K102" s="30" t="n">
        <v>55320.713</v>
      </c>
      <c r="L102" s="30" t="n">
        <v>58113.861</v>
      </c>
      <c r="M102" s="30" t="n">
        <v>60404.219</v>
      </c>
      <c r="N102" s="30" t="n">
        <v>60228.528</v>
      </c>
      <c r="O102" s="30" t="n">
        <v>59225.641</v>
      </c>
      <c r="P102" s="30" t="n">
        <v>56597.82</v>
      </c>
      <c r="Q102" s="30" t="n">
        <v>54016.964</v>
      </c>
      <c r="R102" s="30" t="n">
        <v>52704.853</v>
      </c>
      <c r="S102" s="30" t="n">
        <v>53163.891</v>
      </c>
      <c r="T102" s="30" t="n">
        <v>53231.992</v>
      </c>
      <c r="U102" s="30" t="n">
        <v>54633.704</v>
      </c>
      <c r="V102" s="30" t="n">
        <v>60157.474</v>
      </c>
      <c r="W102" s="30" t="n">
        <v>63015.3</v>
      </c>
      <c r="X102" s="30" t="n">
        <v>64472.933</v>
      </c>
      <c r="Y102" s="30" t="n">
        <v>68145.16099999999</v>
      </c>
      <c r="Z102" s="30" t="n">
        <v>77502.704</v>
      </c>
      <c r="AA102" s="30" t="n">
        <v>82051.924</v>
      </c>
      <c r="AB102" s="31">
        <f>AA102-AB236-AB195</f>
        <v/>
      </c>
      <c r="AC102" s="31">
        <f>AB102-AC236-AC195</f>
        <v/>
      </c>
      <c r="AD102" s="31">
        <f>AC102-AD236-AD195</f>
        <v/>
      </c>
      <c r="AE102" s="31">
        <f>AD102-AE236-AE195</f>
        <v/>
      </c>
      <c r="AF102" s="31">
        <f>AE102-AF236-AF195</f>
        <v/>
      </c>
      <c r="AG102" s="31">
        <f>AF102-AG236-AG195</f>
        <v/>
      </c>
      <c r="AH102" s="31">
        <f>AG102-AH236-AH195</f>
        <v/>
      </c>
      <c r="AI102" s="31">
        <f>AH102-AI236-AI195</f>
        <v/>
      </c>
      <c r="AK102" s="30" t="n">
        <v>53225.667</v>
      </c>
      <c r="AL102" s="30" t="n">
        <v>60228.528</v>
      </c>
      <c r="AM102" s="30" t="n">
        <v>52704.853</v>
      </c>
      <c r="AN102" s="30" t="n">
        <v>60157.474</v>
      </c>
      <c r="AO102" s="30" t="n">
        <v>77502.704</v>
      </c>
      <c r="AP102" s="31">
        <f>AD102</f>
        <v/>
      </c>
      <c r="AQ102" s="31">
        <f>AH102</f>
        <v/>
      </c>
      <c r="AR102" s="31">
        <f>AQ102-AR236-AR195</f>
        <v/>
      </c>
      <c r="AS102" s="31">
        <f>AR102-AS236-AS195</f>
        <v/>
      </c>
      <c r="AT102" s="31">
        <f>AS102-AT236-AT195</f>
        <v/>
      </c>
    </row>
    <row r="103">
      <c r="C103" s="8" t="inlineStr">
        <is>
          <t>Right-of-Use Assets, Net</t>
        </is>
      </c>
      <c r="G103" s="30" t="n">
        <v>1779.739</v>
      </c>
      <c r="H103" s="30" t="n">
        <v>1644.749</v>
      </c>
      <c r="I103" s="30" t="n">
        <v>1581.465</v>
      </c>
      <c r="J103" s="30" t="n">
        <v>1597.344</v>
      </c>
      <c r="K103" s="30" t="n">
        <v>1655.699</v>
      </c>
      <c r="L103" s="30" t="n">
        <v>1747.218</v>
      </c>
      <c r="M103" s="30" t="n">
        <v>1758.255</v>
      </c>
      <c r="N103" s="30" t="n">
        <v>1779.985</v>
      </c>
      <c r="O103" s="30" t="n">
        <v>1937.844</v>
      </c>
      <c r="P103" s="30" t="n">
        <v>1946.663</v>
      </c>
      <c r="Q103" s="30" t="n">
        <v>2683.902</v>
      </c>
      <c r="R103" s="30" t="n">
        <v>2694.844</v>
      </c>
      <c r="S103" s="30" t="n">
        <v>2715.955</v>
      </c>
      <c r="T103" s="30" t="n">
        <v>2509.383</v>
      </c>
      <c r="U103" s="30" t="n">
        <v>2474.33</v>
      </c>
      <c r="V103" s="30" t="n">
        <v>2486.871</v>
      </c>
      <c r="W103" s="30" t="n">
        <v>2400.441</v>
      </c>
      <c r="X103" s="30" t="n">
        <v>2349.614</v>
      </c>
      <c r="Y103" s="30" t="n">
        <v>2312.21</v>
      </c>
      <c r="Z103" s="30" t="n">
        <v>2336.457</v>
      </c>
      <c r="AA103" s="30" t="n">
        <v>2353.676</v>
      </c>
      <c r="AB103" s="31">
        <f>AA103</f>
        <v/>
      </c>
      <c r="AC103" s="31">
        <f>AB103</f>
        <v/>
      </c>
      <c r="AD103" s="31">
        <f>AC103</f>
        <v/>
      </c>
      <c r="AE103" s="31">
        <f>AD103</f>
        <v/>
      </c>
      <c r="AF103" s="31">
        <f>AE103</f>
        <v/>
      </c>
      <c r="AG103" s="31">
        <f>AF103</f>
        <v/>
      </c>
      <c r="AH103" s="31">
        <f>AG103</f>
        <v/>
      </c>
      <c r="AI103" s="31">
        <f>AH103</f>
        <v/>
      </c>
      <c r="AK103" s="30" t="n">
        <v>1597.344</v>
      </c>
      <c r="AL103" s="30" t="n">
        <v>1779.985</v>
      </c>
      <c r="AM103" s="30" t="n">
        <v>2694.844</v>
      </c>
      <c r="AN103" s="30" t="n">
        <v>2486.871</v>
      </c>
      <c r="AO103" s="30" t="n">
        <v>2336.457</v>
      </c>
      <c r="AP103" s="31">
        <f>AD103</f>
        <v/>
      </c>
      <c r="AQ103" s="31">
        <f>AH103</f>
        <v/>
      </c>
      <c r="AR103" s="31">
        <f>AQ103</f>
        <v/>
      </c>
      <c r="AS103" s="31">
        <f>AR103</f>
        <v/>
      </c>
      <c r="AT103" s="31">
        <f>AS103</f>
        <v/>
      </c>
    </row>
    <row r="104">
      <c r="C104" s="8" t="inlineStr">
        <is>
          <t>Intangible Assets, Net</t>
        </is>
      </c>
      <c r="G104" s="30" t="n">
        <v>3473.051</v>
      </c>
      <c r="H104" s="30" t="n">
        <v>3587.156</v>
      </c>
      <c r="I104" s="30" t="n">
        <v>3540.65</v>
      </c>
      <c r="J104" s="30" t="n">
        <v>4797.162</v>
      </c>
      <c r="K104" s="30" t="n">
        <v>4988.923</v>
      </c>
      <c r="L104" s="30" t="n">
        <v>5048.484</v>
      </c>
      <c r="M104" s="30" t="n">
        <v>5508.385</v>
      </c>
      <c r="N104" s="30" t="n">
        <v>3512.107</v>
      </c>
      <c r="O104" s="30" t="n">
        <v>3831.198</v>
      </c>
      <c r="P104" s="30" t="n">
        <v>3773.021</v>
      </c>
      <c r="Q104" s="30" t="n">
        <v>3551.901</v>
      </c>
      <c r="R104" s="30" t="n">
        <v>3834.567</v>
      </c>
      <c r="S104" s="30" t="n">
        <v>3829.941</v>
      </c>
      <c r="T104" s="30" t="n">
        <v>3839.88</v>
      </c>
      <c r="U104" s="30" t="n">
        <v>3926.466</v>
      </c>
      <c r="V104" s="30" t="n">
        <v>4018.847</v>
      </c>
      <c r="W104" s="30" t="n">
        <v>3962.7</v>
      </c>
      <c r="X104" s="30" t="n">
        <v>3945.141</v>
      </c>
      <c r="Y104" s="30" t="n">
        <v>3953.945</v>
      </c>
      <c r="Z104" s="30" t="n">
        <v>4049.402</v>
      </c>
      <c r="AA104" s="30" t="n">
        <v>4050.617</v>
      </c>
      <c r="AB104" s="31">
        <f>AA104</f>
        <v/>
      </c>
      <c r="AC104" s="31">
        <f>AB104</f>
        <v/>
      </c>
      <c r="AD104" s="31">
        <f>AC104</f>
        <v/>
      </c>
      <c r="AE104" s="31">
        <f>AD104</f>
        <v/>
      </c>
      <c r="AF104" s="31">
        <f>AE104</f>
        <v/>
      </c>
      <c r="AG104" s="31">
        <f>AF104</f>
        <v/>
      </c>
      <c r="AH104" s="31">
        <f>AG104</f>
        <v/>
      </c>
      <c r="AI104" s="31">
        <f>AH104</f>
        <v/>
      </c>
      <c r="AK104" s="30" t="n">
        <v>4797.162</v>
      </c>
      <c r="AL104" s="30" t="n">
        <v>3512.107</v>
      </c>
      <c r="AM104" s="30" t="n">
        <v>3834.567</v>
      </c>
      <c r="AN104" s="30" t="n">
        <v>4018.847</v>
      </c>
      <c r="AO104" s="30" t="n">
        <v>4049.402</v>
      </c>
      <c r="AP104" s="31">
        <f>AD104</f>
        <v/>
      </c>
      <c r="AQ104" s="31">
        <f>AH104</f>
        <v/>
      </c>
      <c r="AR104" s="31">
        <f>AQ104</f>
        <v/>
      </c>
      <c r="AS104" s="31">
        <f>AR104</f>
        <v/>
      </c>
      <c r="AT104" s="31">
        <f>AS104</f>
        <v/>
      </c>
    </row>
    <row r="105">
      <c r="C105" s="8" t="inlineStr">
        <is>
          <t>Investment Property, Net</t>
        </is>
      </c>
      <c r="G105" s="30" t="n">
        <v>208.575</v>
      </c>
      <c r="H105" s="30" t="n">
        <v>163.682</v>
      </c>
      <c r="I105" s="30" t="n">
        <v>164.717</v>
      </c>
      <c r="J105" s="30" t="n">
        <v>164.197</v>
      </c>
      <c r="K105" s="30" t="n">
        <v>163.676</v>
      </c>
      <c r="L105" s="30" t="n">
        <v>1.576</v>
      </c>
      <c r="M105" s="30" t="n">
        <v>1.26</v>
      </c>
      <c r="N105" s="30" t="n">
        <v>0.223</v>
      </c>
      <c r="O105" s="30" t="n">
        <v>0.22</v>
      </c>
      <c r="P105" s="30" t="n">
        <v>0.217</v>
      </c>
      <c r="Q105" s="30" t="n">
        <v>0.214</v>
      </c>
      <c r="R105" s="30" t="n">
        <v>0.211</v>
      </c>
      <c r="S105" s="30" t="n">
        <v>0.208</v>
      </c>
      <c r="T105" s="30" t="n">
        <v>0.206</v>
      </c>
      <c r="U105" s="30" t="n">
        <v>0.203</v>
      </c>
      <c r="V105" s="30" t="n">
        <v>0.2</v>
      </c>
      <c r="W105" s="30" t="n">
        <v>0.197</v>
      </c>
      <c r="X105" s="30" t="n">
        <v>0.194</v>
      </c>
      <c r="Y105" s="30" t="n">
        <v>0.191</v>
      </c>
      <c r="Z105" s="30" t="n">
        <v>0.188</v>
      </c>
      <c r="AA105" s="30" t="n">
        <v>0.185</v>
      </c>
      <c r="AB105" s="31">
        <f>AA105</f>
        <v/>
      </c>
      <c r="AC105" s="31">
        <f>AB105</f>
        <v/>
      </c>
      <c r="AD105" s="31">
        <f>AC105</f>
        <v/>
      </c>
      <c r="AE105" s="31">
        <f>AD105</f>
        <v/>
      </c>
      <c r="AF105" s="31">
        <f>AE105</f>
        <v/>
      </c>
      <c r="AG105" s="31">
        <f>AF105</f>
        <v/>
      </c>
      <c r="AH105" s="31">
        <f>AG105</f>
        <v/>
      </c>
      <c r="AI105" s="31">
        <f>AH105</f>
        <v/>
      </c>
      <c r="AK105" s="30" t="n">
        <v>164.197</v>
      </c>
      <c r="AL105" s="30" t="n">
        <v>0.223</v>
      </c>
      <c r="AM105" s="30" t="n">
        <v>0.211</v>
      </c>
      <c r="AN105" s="30" t="n">
        <v>0.2</v>
      </c>
      <c r="AO105" s="30" t="n">
        <v>0.188</v>
      </c>
      <c r="AP105" s="31">
        <f>AD105</f>
        <v/>
      </c>
      <c r="AQ105" s="31">
        <f>AH105</f>
        <v/>
      </c>
      <c r="AR105" s="31">
        <f>AQ105</f>
        <v/>
      </c>
      <c r="AS105" s="31">
        <f>AR105</f>
        <v/>
      </c>
      <c r="AT105" s="31">
        <f>AS105</f>
        <v/>
      </c>
    </row>
    <row r="106">
      <c r="C106" s="8" t="inlineStr">
        <is>
          <t>Deferred Tax Assets</t>
        </is>
      </c>
      <c r="G106" s="30" t="n">
        <v>582.23</v>
      </c>
      <c r="H106" s="30" t="n">
        <v>545.89</v>
      </c>
      <c r="I106" s="30" t="n">
        <v>577.064</v>
      </c>
      <c r="J106" s="30" t="n">
        <v>590.244</v>
      </c>
      <c r="K106" s="30" t="n">
        <v>643.398</v>
      </c>
      <c r="L106" s="30" t="n">
        <v>664.229</v>
      </c>
      <c r="M106" s="30" t="n">
        <v>827.74</v>
      </c>
      <c r="N106" s="30" t="n">
        <v>657.115</v>
      </c>
      <c r="O106" s="30" t="n">
        <v>1252.281</v>
      </c>
      <c r="P106" s="30" t="n">
        <v>1996.948</v>
      </c>
      <c r="Q106" s="30" t="n">
        <v>2369.32</v>
      </c>
      <c r="R106" s="30" t="n">
        <v>2989.472</v>
      </c>
      <c r="S106" s="30" t="n">
        <v>2953.15</v>
      </c>
      <c r="T106" s="30" t="n">
        <v>2890.972</v>
      </c>
      <c r="U106" s="30" t="n">
        <v>2707.265</v>
      </c>
      <c r="V106" s="30" t="n">
        <v>2811.559</v>
      </c>
      <c r="W106" s="30" t="n">
        <v>3470.012</v>
      </c>
      <c r="X106" s="30" t="n">
        <v>3507.318</v>
      </c>
      <c r="Y106" s="30" t="n">
        <v>3932.184</v>
      </c>
      <c r="Z106" s="30" t="n">
        <v>3660.493</v>
      </c>
      <c r="AA106" s="30" t="n">
        <v>1832.432</v>
      </c>
      <c r="AB106" s="31">
        <f>AA106</f>
        <v/>
      </c>
      <c r="AC106" s="31">
        <f>AB106</f>
        <v/>
      </c>
      <c r="AD106" s="31">
        <f>AC106</f>
        <v/>
      </c>
      <c r="AE106" s="31">
        <f>AD106</f>
        <v/>
      </c>
      <c r="AF106" s="31">
        <f>AE106</f>
        <v/>
      </c>
      <c r="AG106" s="31">
        <f>AF106</f>
        <v/>
      </c>
      <c r="AH106" s="31">
        <f>AG106</f>
        <v/>
      </c>
      <c r="AI106" s="31">
        <f>AH106</f>
        <v/>
      </c>
      <c r="AK106" s="30" t="n">
        <v>590.244</v>
      </c>
      <c r="AL106" s="30" t="n">
        <v>657.115</v>
      </c>
      <c r="AM106" s="30" t="n">
        <v>2989.472</v>
      </c>
      <c r="AN106" s="30" t="n">
        <v>2811.559</v>
      </c>
      <c r="AO106" s="30" t="n">
        <v>3660.493</v>
      </c>
      <c r="AP106" s="31">
        <f>AD106</f>
        <v/>
      </c>
      <c r="AQ106" s="31">
        <f>AH106</f>
        <v/>
      </c>
      <c r="AR106" s="31">
        <f>AQ106</f>
        <v/>
      </c>
      <c r="AS106" s="31">
        <f>AR106</f>
        <v/>
      </c>
      <c r="AT106" s="31">
        <f>AS106</f>
        <v/>
      </c>
    </row>
    <row r="107">
      <c r="C107" s="8" t="inlineStr">
        <is>
          <t>Employee Benefit Assets</t>
        </is>
      </c>
      <c r="G107" s="30" t="n">
        <v>6.609</v>
      </c>
      <c r="H107" s="30" t="n">
        <v>5.327</v>
      </c>
      <c r="I107" s="30" t="n">
        <v>4.279</v>
      </c>
      <c r="J107" s="30" t="n">
        <v>428.962</v>
      </c>
      <c r="K107" s="30" t="n">
        <v>345.437</v>
      </c>
      <c r="L107" s="30" t="n">
        <v>273.193</v>
      </c>
      <c r="M107" s="30" t="n">
        <v>261.206</v>
      </c>
      <c r="N107" s="30" t="n">
        <v>1332.253</v>
      </c>
      <c r="O107" s="30" t="n">
        <v>1323.617</v>
      </c>
      <c r="P107" s="30" t="n">
        <v>1361.875</v>
      </c>
      <c r="Q107" s="30" t="n">
        <v>1318.135</v>
      </c>
      <c r="R107" s="30" t="n">
        <v>1404.014</v>
      </c>
      <c r="S107" s="30" t="n">
        <v>1297.056</v>
      </c>
      <c r="T107" s="30" t="n">
        <v>1335.579</v>
      </c>
      <c r="U107" s="30" t="n">
        <v>1372.816</v>
      </c>
      <c r="V107" s="30" t="n">
        <v>1154.255</v>
      </c>
      <c r="W107" s="30" t="n">
        <v>1073.767</v>
      </c>
      <c r="X107" s="30" t="n">
        <v>1299.086</v>
      </c>
      <c r="Y107" s="30" t="n">
        <v>1371.798</v>
      </c>
      <c r="Z107" s="30" t="n">
        <v>1552.888</v>
      </c>
      <c r="AA107" s="30" t="n">
        <v>1441.6</v>
      </c>
      <c r="AB107" s="31">
        <f>AA107</f>
        <v/>
      </c>
      <c r="AC107" s="31">
        <f>AB107</f>
        <v/>
      </c>
      <c r="AD107" s="31">
        <f>AC107</f>
        <v/>
      </c>
      <c r="AE107" s="31">
        <f>AD107</f>
        <v/>
      </c>
      <c r="AF107" s="31">
        <f>AE107</f>
        <v/>
      </c>
      <c r="AG107" s="31">
        <f>AF107</f>
        <v/>
      </c>
      <c r="AH107" s="31">
        <f>AG107</f>
        <v/>
      </c>
      <c r="AI107" s="31">
        <f>AH107</f>
        <v/>
      </c>
      <c r="AK107" s="30" t="n">
        <v>428.962</v>
      </c>
      <c r="AL107" s="30" t="n">
        <v>1332.253</v>
      </c>
      <c r="AM107" s="30" t="n">
        <v>1404.014</v>
      </c>
      <c r="AN107" s="30" t="n">
        <v>1154.255</v>
      </c>
      <c r="AO107" s="30" t="n">
        <v>1552.888</v>
      </c>
      <c r="AP107" s="31">
        <f>AD107</f>
        <v/>
      </c>
      <c r="AQ107" s="31">
        <f>AH107</f>
        <v/>
      </c>
      <c r="AR107" s="31">
        <f>AQ107</f>
        <v/>
      </c>
      <c r="AS107" s="31">
        <f>AR107</f>
        <v/>
      </c>
      <c r="AT107" s="31">
        <f>AS107</f>
        <v/>
      </c>
    </row>
    <row r="108">
      <c r="C108" s="8" t="inlineStr">
        <is>
          <t>Other Non-current Assets</t>
        </is>
      </c>
      <c r="G108" s="30" t="n">
        <v>54.168</v>
      </c>
      <c r="H108" s="30" t="n">
        <v>91.52500000000001</v>
      </c>
      <c r="I108" s="30" t="n">
        <v>91.705</v>
      </c>
      <c r="J108" s="30" t="n">
        <v>129.277</v>
      </c>
      <c r="K108" s="30" t="n">
        <v>150.514</v>
      </c>
      <c r="L108" s="30" t="n">
        <v>141.224</v>
      </c>
      <c r="M108" s="30" t="n">
        <v>106.511</v>
      </c>
      <c r="N108" s="30" t="n">
        <v>71.70099999999999</v>
      </c>
      <c r="O108" s="30" t="n">
        <v>89.21899999999999</v>
      </c>
      <c r="P108" s="30" t="n">
        <v>67.571</v>
      </c>
      <c r="Q108" s="30" t="n">
        <v>201.529</v>
      </c>
      <c r="R108" s="30" t="n">
        <v>217.822</v>
      </c>
      <c r="S108" s="30" t="n">
        <v>202.288</v>
      </c>
      <c r="T108" s="30" t="n">
        <v>188.299</v>
      </c>
      <c r="U108" s="30" t="n">
        <v>180.198</v>
      </c>
      <c r="V108" s="30" t="n">
        <v>174.142</v>
      </c>
      <c r="W108" s="30" t="n">
        <v>269.443</v>
      </c>
      <c r="X108" s="30" t="n">
        <v>160.382</v>
      </c>
      <c r="Y108" s="30" t="n">
        <v>152.752</v>
      </c>
      <c r="Z108" s="30" t="n">
        <v>144.93</v>
      </c>
      <c r="AA108" s="30" t="n">
        <v>139.426</v>
      </c>
      <c r="AB108" s="31">
        <f>AA108</f>
        <v/>
      </c>
      <c r="AC108" s="31">
        <f>AB108</f>
        <v/>
      </c>
      <c r="AD108" s="31">
        <f>AC108</f>
        <v/>
      </c>
      <c r="AE108" s="31">
        <f>AD108</f>
        <v/>
      </c>
      <c r="AF108" s="31">
        <f>AE108</f>
        <v/>
      </c>
      <c r="AG108" s="31">
        <f>AF108</f>
        <v/>
      </c>
      <c r="AH108" s="31">
        <f>AG108</f>
        <v/>
      </c>
      <c r="AI108" s="31">
        <f>AH108</f>
        <v/>
      </c>
      <c r="AK108" s="30" t="n">
        <v>129.277</v>
      </c>
      <c r="AL108" s="30" t="n">
        <v>71.70099999999999</v>
      </c>
      <c r="AM108" s="30" t="n">
        <v>217.822</v>
      </c>
      <c r="AN108" s="30" t="n">
        <v>174.142</v>
      </c>
      <c r="AO108" s="30" t="n">
        <v>144.93</v>
      </c>
      <c r="AP108" s="31">
        <f>AD108</f>
        <v/>
      </c>
      <c r="AQ108" s="31">
        <f>AH108</f>
        <v/>
      </c>
      <c r="AR108" s="31">
        <f>AQ108</f>
        <v/>
      </c>
      <c r="AS108" s="31">
        <f>AR108</f>
        <v/>
      </c>
      <c r="AT108" s="31">
        <f>AS108</f>
        <v/>
      </c>
    </row>
    <row r="109">
      <c r="B109" s="6" t="inlineStr">
        <is>
          <t>Total Non-current Assets</t>
        </is>
      </c>
      <c r="G109" s="32">
        <f>G98+G99+G100+G101+G102+G103+G104+G105+G106+G107+G108</f>
        <v/>
      </c>
      <c r="H109" s="32">
        <f>H98+H99+H100+H101+H102+H103+H104+H105+H106+H107+H108</f>
        <v/>
      </c>
      <c r="I109" s="32">
        <f>I98+I99+I100+I101+I102+I103+I104+I105+I106+I107+I108</f>
        <v/>
      </c>
      <c r="J109" s="32">
        <f>J98+J99+J100+J101+J102+J103+J104+J105+J106+J107+J108</f>
        <v/>
      </c>
      <c r="K109" s="32">
        <f>K98+K99+K100+K101+K102+K103+K104+K105+K106+K107+K108</f>
        <v/>
      </c>
      <c r="L109" s="32">
        <f>L98+L99+L100+L101+L102+L103+L104+L105+L106+L107+L108</f>
        <v/>
      </c>
      <c r="M109" s="32">
        <f>M98+M99+M100+M101+M102+M103+M104+M105+M106+M107+M108</f>
        <v/>
      </c>
      <c r="N109" s="32">
        <f>N98+N99+N100+N101+N102+N103+N104+N105+N106+N107+N108</f>
        <v/>
      </c>
      <c r="O109" s="32">
        <f>O98+O99+O100+O101+O102+O103+O104+O105+O106+O107+O108</f>
        <v/>
      </c>
      <c r="P109" s="32">
        <f>P98+P99+P100+P101+P102+P103+P104+P105+P106+P107+P108</f>
        <v/>
      </c>
      <c r="Q109" s="32">
        <f>Q98+Q99+Q100+Q101+Q102+Q103+Q104+Q105+Q106+Q107+Q108</f>
        <v/>
      </c>
      <c r="R109" s="32">
        <f>R98+R99+R100+R101+R102+R103+R104+R105+R106+R107+R108</f>
        <v/>
      </c>
      <c r="S109" s="32">
        <f>S98+S99+S100+S101+S102+S103+S104+S105+S106+S107+S108</f>
        <v/>
      </c>
      <c r="T109" s="32">
        <f>T98+T99+T100+T101+T102+T103+T104+T105+T106+T107+T108</f>
        <v/>
      </c>
      <c r="U109" s="32">
        <f>U98+U99+U100+U101+U102+U103+U104+U105+U106+U107+U108</f>
        <v/>
      </c>
      <c r="V109" s="32">
        <f>V98+V99+V100+V101+V102+V103+V104+V105+V106+V107+V108</f>
        <v/>
      </c>
      <c r="W109" s="32">
        <f>W98+W99+W100+W101+W102+W103+W104+W105+W106+W107+W108</f>
        <v/>
      </c>
      <c r="X109" s="32">
        <f>X98+X99+X100+X101+X102+X103+X104+X105+X106+X107+X108</f>
        <v/>
      </c>
      <c r="Y109" s="32">
        <f>Y98+Y99+Y100+Y101+Y102+Y103+Y104+Y105+Y106+Y107+Y108</f>
        <v/>
      </c>
      <c r="Z109" s="32">
        <f>Z98+Z99+Z100+Z101+Z102+Z103+Z104+Z105+Z106+Z107+Z108</f>
        <v/>
      </c>
      <c r="AA109" s="32">
        <f>AA98+AA99+AA100+AA101+AA102+AA103+AA104+AA105+AA106+AA107+AA108</f>
        <v/>
      </c>
      <c r="AB109" s="32">
        <f>AB98+AB99+AB100+AB101+AB102+AB103+AB104+AB105+AB106+AB107+AB108</f>
        <v/>
      </c>
      <c r="AC109" s="32">
        <f>AC98+AC99+AC100+AC101+AC102+AC103+AC104+AC105+AC106+AC107+AC108</f>
        <v/>
      </c>
      <c r="AD109" s="32">
        <f>AD98+AD99+AD100+AD101+AD102+AD103+AD104+AD105+AD106+AD107+AD108</f>
        <v/>
      </c>
      <c r="AE109" s="32">
        <f>AE98+AE99+AE100+AE101+AE102+AE103+AE104+AE105+AE106+AE107+AE108</f>
        <v/>
      </c>
      <c r="AF109" s="32">
        <f>AF98+AF99+AF100+AF101+AF102+AF103+AF104+AF105+AF106+AF107+AF108</f>
        <v/>
      </c>
      <c r="AG109" s="32">
        <f>AG98+AG99+AG100+AG101+AG102+AG103+AG104+AG105+AG106+AG107+AG108</f>
        <v/>
      </c>
      <c r="AH109" s="32">
        <f>AH98+AH99+AH100+AH101+AH102+AH103+AH104+AH105+AH106+AH107+AH108</f>
        <v/>
      </c>
      <c r="AI109" s="32">
        <f>AI98+AI99+AI100+AI101+AI102+AI103+AI104+AI105+AI106+AI107+AI108</f>
        <v/>
      </c>
      <c r="AK109" s="32">
        <f>AK98+AK99+AK100+AK101+AK102+AK103+AK104+AK105+AK106+AK107+AK108</f>
        <v/>
      </c>
      <c r="AL109" s="32">
        <f>AL98+AL99+AL100+AL101+AL102+AL103+AL104+AL105+AL106+AL107+AL108</f>
        <v/>
      </c>
      <c r="AM109" s="32">
        <f>AM98+AM99+AM100+AM101+AM102+AM103+AM104+AM105+AM106+AM107+AM108</f>
        <v/>
      </c>
      <c r="AN109" s="32">
        <f>AN98+AN99+AN100+AN101+AN102+AN103+AN104+AN105+AN106+AN107+AN108</f>
        <v/>
      </c>
      <c r="AO109" s="32">
        <f>AO98+AO99+AO100+AO101+AO102+AO103+AO104+AO105+AO106+AO107+AO108</f>
        <v/>
      </c>
      <c r="AP109" s="32">
        <f>AP98+AP99+AP100+AP101+AP102+AP103+AP104+AP105+AP106+AP107+AP108</f>
        <v/>
      </c>
      <c r="AQ109" s="32">
        <f>AQ98+AQ99+AQ100+AQ101+AQ102+AQ103+AQ104+AQ105+AQ106+AQ107+AQ108</f>
        <v/>
      </c>
      <c r="AR109" s="32">
        <f>AR98+AR99+AR100+AR101+AR102+AR103+AR104+AR105+AR106+AR107+AR108</f>
        <v/>
      </c>
      <c r="AS109" s="32">
        <f>AS98+AS99+AS100+AS101+AS102+AS103+AS104+AS105+AS106+AS107+AS108</f>
        <v/>
      </c>
      <c r="AT109" s="32">
        <f>AT98+AT99+AT100+AT101+AT102+AT103+AT104+AT105+AT106+AT107+AT108</f>
        <v/>
      </c>
    </row>
    <row r="110">
      <c r="D110" s="8" t="inlineStr"/>
    </row>
    <row r="111">
      <c r="B111" s="6" t="inlineStr">
        <is>
          <t>Total Assets</t>
        </is>
      </c>
      <c r="G111" s="32">
        <f>G95+G109</f>
        <v/>
      </c>
      <c r="H111" s="32">
        <f>H95+H109</f>
        <v/>
      </c>
      <c r="I111" s="32">
        <f>I95+I109</f>
        <v/>
      </c>
      <c r="J111" s="32">
        <f>J95+J109</f>
        <v/>
      </c>
      <c r="K111" s="32">
        <f>K95+K109</f>
        <v/>
      </c>
      <c r="L111" s="32">
        <f>L95+L109</f>
        <v/>
      </c>
      <c r="M111" s="32">
        <f>M95+M109</f>
        <v/>
      </c>
      <c r="N111" s="32">
        <f>N95+N109</f>
        <v/>
      </c>
      <c r="O111" s="32">
        <f>O95+O109</f>
        <v/>
      </c>
      <c r="P111" s="32">
        <f>P95+P109</f>
        <v/>
      </c>
      <c r="Q111" s="32">
        <f>Q95+Q109</f>
        <v/>
      </c>
      <c r="R111" s="32">
        <f>R95+R109</f>
        <v/>
      </c>
      <c r="S111" s="32">
        <f>S95+S109</f>
        <v/>
      </c>
      <c r="T111" s="32">
        <f>T95+T109</f>
        <v/>
      </c>
      <c r="U111" s="32">
        <f>U95+U109</f>
        <v/>
      </c>
      <c r="V111" s="32">
        <f>V95+V109</f>
        <v/>
      </c>
      <c r="W111" s="32">
        <f>W95+W109</f>
        <v/>
      </c>
      <c r="X111" s="32">
        <f>X95+X109</f>
        <v/>
      </c>
      <c r="Y111" s="32">
        <f>Y95+Y109</f>
        <v/>
      </c>
      <c r="Z111" s="32">
        <f>Z95+Z109</f>
        <v/>
      </c>
      <c r="AA111" s="32">
        <f>AA95+AA109</f>
        <v/>
      </c>
      <c r="AB111" s="32">
        <f>AB95+AB109</f>
        <v/>
      </c>
      <c r="AC111" s="32">
        <f>AC95+AC109</f>
        <v/>
      </c>
      <c r="AD111" s="32">
        <f>AD95+AD109</f>
        <v/>
      </c>
      <c r="AE111" s="32">
        <f>AE95+AE109</f>
        <v/>
      </c>
      <c r="AF111" s="32">
        <f>AF95+AF109</f>
        <v/>
      </c>
      <c r="AG111" s="32">
        <f>AG95+AG109</f>
        <v/>
      </c>
      <c r="AH111" s="32">
        <f>AH95+AH109</f>
        <v/>
      </c>
      <c r="AI111" s="32">
        <f>AI95+AI109</f>
        <v/>
      </c>
      <c r="AK111" s="32">
        <f>AK95+AK109</f>
        <v/>
      </c>
      <c r="AL111" s="32">
        <f>AL95+AL109</f>
        <v/>
      </c>
      <c r="AM111" s="32">
        <f>AM95+AM109</f>
        <v/>
      </c>
      <c r="AN111" s="32">
        <f>AN95+AN109</f>
        <v/>
      </c>
      <c r="AO111" s="32">
        <f>AO95+AO109</f>
        <v/>
      </c>
      <c r="AP111" s="32">
        <f>AP95+AP109</f>
        <v/>
      </c>
      <c r="AQ111" s="32">
        <f>AQ95+AQ109</f>
        <v/>
      </c>
      <c r="AR111" s="32">
        <f>AR95+AR109</f>
        <v/>
      </c>
      <c r="AS111" s="32">
        <f>AS95+AS109</f>
        <v/>
      </c>
      <c r="AT111" s="32">
        <f>AT95+AT109</f>
        <v/>
      </c>
    </row>
    <row r="112">
      <c r="D112" s="3" t="inlineStr">
        <is>
          <t>Recon: Total Assets</t>
        </is>
      </c>
      <c r="G112" s="33">
        <f>IF(_reported!G15="","",G111-_reported!G15)</f>
        <v/>
      </c>
      <c r="H112" s="33">
        <f>IF(_reported!H15="","",H111-_reported!H15)</f>
        <v/>
      </c>
      <c r="I112" s="33">
        <f>IF(_reported!I15="","",I111-_reported!I15)</f>
        <v/>
      </c>
      <c r="J112" s="33">
        <f>IF(_reported!J15="","",J111-_reported!J15)</f>
        <v/>
      </c>
      <c r="K112" s="33">
        <f>IF(_reported!K15="","",K111-_reported!K15)</f>
        <v/>
      </c>
      <c r="L112" s="33">
        <f>IF(_reported!L15="","",L111-_reported!L15)</f>
        <v/>
      </c>
      <c r="M112" s="33">
        <f>IF(_reported!M15="","",M111-_reported!M15)</f>
        <v/>
      </c>
      <c r="N112" s="33">
        <f>IF(_reported!N15="","",N111-_reported!N15)</f>
        <v/>
      </c>
      <c r="O112" s="33">
        <f>IF(_reported!O15="","",O111-_reported!O15)</f>
        <v/>
      </c>
      <c r="P112" s="33">
        <f>IF(_reported!P15="","",P111-_reported!P15)</f>
        <v/>
      </c>
      <c r="Q112" s="33">
        <f>IF(_reported!Q15="","",Q111-_reported!Q15)</f>
        <v/>
      </c>
      <c r="R112" s="33">
        <f>IF(_reported!R15="","",R111-_reported!R15)</f>
        <v/>
      </c>
      <c r="S112" s="33">
        <f>IF(_reported!S15="","",S111-_reported!S15)</f>
        <v/>
      </c>
      <c r="T112" s="33">
        <f>IF(_reported!T15="","",T111-_reported!T15)</f>
        <v/>
      </c>
      <c r="U112" s="33">
        <f>IF(_reported!U15="","",U111-_reported!U15)</f>
        <v/>
      </c>
      <c r="V112" s="33">
        <f>IF(_reported!V15="","",V111-_reported!V15)</f>
        <v/>
      </c>
      <c r="W112" s="33">
        <f>IF(_reported!W15="","",W111-_reported!W15)</f>
        <v/>
      </c>
      <c r="X112" s="33">
        <f>IF(_reported!X15="","",X111-_reported!X15)</f>
        <v/>
      </c>
      <c r="Y112" s="33">
        <f>IF(_reported!Y15="","",Y111-_reported!Y15)</f>
        <v/>
      </c>
      <c r="Z112" s="33">
        <f>IF(_reported!Z15="","",Z111-_reported!Z15)</f>
        <v/>
      </c>
      <c r="AA112" s="33">
        <f>IF(_reported!AA15="","",AA111-_reported!AA15)</f>
        <v/>
      </c>
      <c r="AB112" s="33">
        <f>IF(_reported!AB15="","",AB111-_reported!AB15)</f>
        <v/>
      </c>
      <c r="AC112" s="33">
        <f>IF(_reported!AC15="","",AC111-_reported!AC15)</f>
        <v/>
      </c>
      <c r="AD112" s="33">
        <f>IF(_reported!AD15="","",AD111-_reported!AD15)</f>
        <v/>
      </c>
      <c r="AE112" s="33">
        <f>IF(_reported!AE15="","",AE111-_reported!AE15)</f>
        <v/>
      </c>
      <c r="AF112" s="33">
        <f>IF(_reported!AF15="","",AF111-_reported!AF15)</f>
        <v/>
      </c>
      <c r="AG112" s="33">
        <f>IF(_reported!AG15="","",AG111-_reported!AG15)</f>
        <v/>
      </c>
      <c r="AH112" s="33">
        <f>IF(_reported!AH15="","",AH111-_reported!AH15)</f>
        <v/>
      </c>
      <c r="AI112" s="33">
        <f>IF(_reported!AI15="","",AI111-_reported!AI15)</f>
        <v/>
      </c>
      <c r="AK112" s="33">
        <f>IF(_reported!AK15="","",AK111-_reported!AK15)</f>
        <v/>
      </c>
      <c r="AL112" s="33">
        <f>IF(_reported!AL15="","",AL111-_reported!AL15)</f>
        <v/>
      </c>
      <c r="AM112" s="33">
        <f>IF(_reported!AM15="","",AM111-_reported!AM15)</f>
        <v/>
      </c>
      <c r="AN112" s="33">
        <f>IF(_reported!AN15="","",AN111-_reported!AN15)</f>
        <v/>
      </c>
      <c r="AO112" s="33">
        <f>IF(_reported!AO15="","",AO111-_reported!AO15)</f>
        <v/>
      </c>
      <c r="AP112" s="33">
        <f>IF(_reported!AP15="","",AP111-_reported!AP15)</f>
        <v/>
      </c>
      <c r="AQ112" s="33">
        <f>IF(_reported!AQ15="","",AQ111-_reported!AQ15)</f>
        <v/>
      </c>
      <c r="AR112" s="33">
        <f>IF(_reported!AR15="","",AR111-_reported!AR15)</f>
        <v/>
      </c>
      <c r="AS112" s="33">
        <f>IF(_reported!AS15="","",AS111-_reported!AS15)</f>
        <v/>
      </c>
      <c r="AT112" s="33">
        <f>IF(_reported!AT15="","",AT111-_reported!AT15)</f>
        <v/>
      </c>
    </row>
    <row r="113"/>
    <row r="114">
      <c r="C114" s="8" t="inlineStr">
        <is>
          <t>Trade Payables</t>
        </is>
      </c>
      <c r="G114" s="28" t="n">
        <v>1260.162</v>
      </c>
      <c r="H114" s="28" t="n">
        <v>1168.771</v>
      </c>
      <c r="I114" s="28" t="n">
        <v>1275.837</v>
      </c>
      <c r="J114" s="28" t="n">
        <v>1359.247</v>
      </c>
      <c r="K114" s="28" t="n">
        <v>2292.07</v>
      </c>
      <c r="L114" s="28" t="n">
        <v>2926.222</v>
      </c>
      <c r="M114" s="28" t="n">
        <v>2476.315</v>
      </c>
      <c r="N114" s="28" t="n">
        <v>2186.23</v>
      </c>
      <c r="O114" s="28" t="n">
        <v>1745.905</v>
      </c>
      <c r="P114" s="28" t="n">
        <v>1882.106</v>
      </c>
      <c r="Q114" s="28" t="n">
        <v>1916.761</v>
      </c>
      <c r="R114" s="28" t="n">
        <v>1845.537</v>
      </c>
      <c r="S114" s="28" t="n">
        <v>1747.205</v>
      </c>
      <c r="T114" s="28" t="n">
        <v>2093.222</v>
      </c>
      <c r="U114" s="28" t="n">
        <v>1889.926</v>
      </c>
      <c r="V114" s="28" t="n">
        <v>2277.347</v>
      </c>
      <c r="W114" s="28" t="n">
        <v>1875.167</v>
      </c>
      <c r="X114" s="28" t="n">
        <v>1862.417</v>
      </c>
      <c r="Y114" s="28" t="n">
        <v>2270.386</v>
      </c>
      <c r="Z114" s="28" t="n">
        <v>2848.455</v>
      </c>
      <c r="AA114" s="28" t="n">
        <v>2797.84</v>
      </c>
      <c r="AB114" s="29">
        <f>-AB16*AB183/AB159</f>
        <v/>
      </c>
      <c r="AC114" s="29">
        <f>-AC16*AC183/AC159</f>
        <v/>
      </c>
      <c r="AD114" s="29">
        <f>-AD16*AD183/AD159</f>
        <v/>
      </c>
      <c r="AE114" s="29">
        <f>-AE16*AE183/AE159</f>
        <v/>
      </c>
      <c r="AF114" s="29">
        <f>-AF16*AF183/AF159</f>
        <v/>
      </c>
      <c r="AG114" s="29">
        <f>-AG16*AG183/AG159</f>
        <v/>
      </c>
      <c r="AH114" s="29">
        <f>-AH16*AH183/AH159</f>
        <v/>
      </c>
      <c r="AI114" s="29">
        <f>-AI16*AI183/AI159</f>
        <v/>
      </c>
      <c r="AK114" s="28" t="n">
        <v>1359.247</v>
      </c>
      <c r="AL114" s="28" t="n">
        <v>2186.23</v>
      </c>
      <c r="AM114" s="28" t="n">
        <v>1845.537</v>
      </c>
      <c r="AN114" s="28" t="n">
        <v>2277.347</v>
      </c>
      <c r="AO114" s="28" t="n">
        <v>2848.455</v>
      </c>
      <c r="AP114" s="29">
        <f>AD114</f>
        <v/>
      </c>
      <c r="AQ114" s="29">
        <f>AH114</f>
        <v/>
      </c>
      <c r="AR114" s="29">
        <f>-AR16*AR183/AR159</f>
        <v/>
      </c>
      <c r="AS114" s="29">
        <f>-AS16*AS183/AS159</f>
        <v/>
      </c>
      <c r="AT114" s="29">
        <f>-AT16*AT183/AT159</f>
        <v/>
      </c>
    </row>
    <row r="115">
      <c r="C115" s="8" t="inlineStr">
        <is>
          <t>Other Payables (current)</t>
        </is>
      </c>
      <c r="G115" s="30" t="n">
        <v>3202.343</v>
      </c>
      <c r="H115" s="30" t="n">
        <v>2375.639</v>
      </c>
      <c r="I115" s="30" t="n">
        <v>2301.712</v>
      </c>
      <c r="J115" s="30" t="n">
        <v>4606.716</v>
      </c>
      <c r="K115" s="30" t="n">
        <v>4648.408</v>
      </c>
      <c r="L115" s="30" t="n">
        <v>4825.476</v>
      </c>
      <c r="M115" s="30" t="n">
        <v>5744.001</v>
      </c>
      <c r="N115" s="30" t="n">
        <v>5445.335</v>
      </c>
      <c r="O115" s="30" t="n">
        <v>3961.311</v>
      </c>
      <c r="P115" s="30" t="n">
        <v>2881.341</v>
      </c>
      <c r="Q115" s="30" t="n">
        <v>2834.557</v>
      </c>
      <c r="R115" s="30" t="n">
        <v>3293.308</v>
      </c>
      <c r="S115" s="30" t="n">
        <v>4874.619</v>
      </c>
      <c r="T115" s="30" t="n">
        <v>5662.165</v>
      </c>
      <c r="U115" s="30" t="n">
        <v>6404.917</v>
      </c>
      <c r="V115" s="30" t="n">
        <v>6967.013</v>
      </c>
      <c r="W115" s="30" t="n">
        <v>4354.007</v>
      </c>
      <c r="X115" s="30" t="n">
        <v>4305.569</v>
      </c>
      <c r="Y115" s="30" t="n">
        <v>5837</v>
      </c>
      <c r="Z115" s="30" t="n">
        <v>6434.144</v>
      </c>
      <c r="AA115" s="30" t="n">
        <v>7902.601</v>
      </c>
      <c r="AB115" s="31">
        <f>AA115</f>
        <v/>
      </c>
      <c r="AC115" s="31">
        <f>AB115</f>
        <v/>
      </c>
      <c r="AD115" s="31">
        <f>AC115</f>
        <v/>
      </c>
      <c r="AE115" s="31">
        <f>AD115</f>
        <v/>
      </c>
      <c r="AF115" s="31">
        <f>AE115</f>
        <v/>
      </c>
      <c r="AG115" s="31">
        <f>AF115</f>
        <v/>
      </c>
      <c r="AH115" s="31">
        <f>AG115</f>
        <v/>
      </c>
      <c r="AI115" s="31">
        <f>AH115</f>
        <v/>
      </c>
      <c r="AK115" s="30" t="n">
        <v>4606.716</v>
      </c>
      <c r="AL115" s="30" t="n">
        <v>5445.335</v>
      </c>
      <c r="AM115" s="30" t="n">
        <v>3293.308</v>
      </c>
      <c r="AN115" s="30" t="n">
        <v>6967.013</v>
      </c>
      <c r="AO115" s="30" t="n">
        <v>6434.144</v>
      </c>
      <c r="AP115" s="31">
        <f>AD115</f>
        <v/>
      </c>
      <c r="AQ115" s="31">
        <f>AH115</f>
        <v/>
      </c>
      <c r="AR115" s="31">
        <f>AQ115</f>
        <v/>
      </c>
      <c r="AS115" s="31">
        <f>AR115</f>
        <v/>
      </c>
      <c r="AT115" s="31">
        <f>AS115</f>
        <v/>
      </c>
    </row>
    <row r="116">
      <c r="C116" s="8" t="inlineStr">
        <is>
          <t>Other Non-trade Payables (current)</t>
        </is>
      </c>
      <c r="G116" s="30" t="n">
        <v>1193.136</v>
      </c>
      <c r="H116" s="30" t="n">
        <v>1585.128</v>
      </c>
      <c r="I116" s="30" t="n">
        <v>2004.65</v>
      </c>
      <c r="J116" s="30" t="n">
        <v>2278.316</v>
      </c>
      <c r="K116" s="30" t="n">
        <v>1516.055</v>
      </c>
      <c r="L116" s="30" t="n">
        <v>2149.15</v>
      </c>
      <c r="M116" s="30" t="n">
        <v>2563.018</v>
      </c>
      <c r="N116" s="30" t="n">
        <v>3024.648</v>
      </c>
      <c r="O116" s="30" t="n">
        <v>2093.045</v>
      </c>
      <c r="P116" s="30" t="n">
        <v>2101.544</v>
      </c>
      <c r="Q116" s="30" t="n">
        <v>1802.421</v>
      </c>
      <c r="R116" s="30" t="n">
        <v>1688.631</v>
      </c>
      <c r="S116" s="30" t="n">
        <v>1986.013</v>
      </c>
      <c r="T116" s="30" t="n">
        <v>2689.193</v>
      </c>
      <c r="U116" s="30" t="n">
        <v>3271.976</v>
      </c>
      <c r="V116" s="30" t="n">
        <v>3983.543</v>
      </c>
      <c r="W116" s="30" t="n">
        <v>2812.797</v>
      </c>
      <c r="X116" s="30" t="n">
        <v>3994.501</v>
      </c>
      <c r="Y116" s="30" t="n">
        <v>4353.099</v>
      </c>
      <c r="Z116" s="30" t="n">
        <v>6283.111</v>
      </c>
      <c r="AA116" s="30" t="n">
        <v>6134.993</v>
      </c>
      <c r="AB116" s="31">
        <f>AA116</f>
        <v/>
      </c>
      <c r="AC116" s="31">
        <f>AB116</f>
        <v/>
      </c>
      <c r="AD116" s="31">
        <f>AC116</f>
        <v/>
      </c>
      <c r="AE116" s="31">
        <f>AD116</f>
        <v/>
      </c>
      <c r="AF116" s="31">
        <f>AE116</f>
        <v/>
      </c>
      <c r="AG116" s="31">
        <f>AF116</f>
        <v/>
      </c>
      <c r="AH116" s="31">
        <f>AG116</f>
        <v/>
      </c>
      <c r="AI116" s="31">
        <f>AH116</f>
        <v/>
      </c>
      <c r="AK116" s="30" t="n">
        <v>2278.316</v>
      </c>
      <c r="AL116" s="30" t="n">
        <v>3024.648</v>
      </c>
      <c r="AM116" s="30" t="n">
        <v>1688.631</v>
      </c>
      <c r="AN116" s="30" t="n">
        <v>3983.543</v>
      </c>
      <c r="AO116" s="30" t="n">
        <v>6283.111</v>
      </c>
      <c r="AP116" s="31">
        <f>AD116</f>
        <v/>
      </c>
      <c r="AQ116" s="31">
        <f>AH116</f>
        <v/>
      </c>
      <c r="AR116" s="31">
        <f>AQ116</f>
        <v/>
      </c>
      <c r="AS116" s="31">
        <f>AR116</f>
        <v/>
      </c>
      <c r="AT116" s="31">
        <f>AS116</f>
        <v/>
      </c>
    </row>
    <row r="117">
      <c r="C117" s="8" t="inlineStr">
        <is>
          <t>Borrowings (current)</t>
        </is>
      </c>
      <c r="G117" s="30" t="n">
        <v>2807.051</v>
      </c>
      <c r="H117" s="30" t="n">
        <v>2314.554</v>
      </c>
      <c r="I117" s="30" t="n">
        <v>2523.633</v>
      </c>
      <c r="J117" s="30" t="n">
        <v>2880.763</v>
      </c>
      <c r="K117" s="30" t="n">
        <v>3709.094</v>
      </c>
      <c r="L117" s="30" t="n">
        <v>4017.441</v>
      </c>
      <c r="M117" s="30" t="n">
        <v>5429.825</v>
      </c>
      <c r="N117" s="30" t="n">
        <v>7423.247</v>
      </c>
      <c r="O117" s="30" t="n">
        <v>7942.755</v>
      </c>
      <c r="P117" s="30" t="n">
        <v>10521.348</v>
      </c>
      <c r="Q117" s="30" t="n">
        <v>11229.878</v>
      </c>
      <c r="R117" s="30" t="n">
        <v>9857.189</v>
      </c>
      <c r="S117" s="30" t="n">
        <v>8845.236000000001</v>
      </c>
      <c r="T117" s="30" t="n">
        <v>6274.35</v>
      </c>
      <c r="U117" s="30" t="n">
        <v>5140.835</v>
      </c>
      <c r="V117" s="30" t="n">
        <v>5252.238</v>
      </c>
      <c r="W117" s="30" t="n">
        <v>9079.608</v>
      </c>
      <c r="X117" s="30" t="n">
        <v>8521.462</v>
      </c>
      <c r="Y117" s="30" t="n">
        <v>9249.989</v>
      </c>
      <c r="Z117" s="30" t="n">
        <v>8161.757</v>
      </c>
      <c r="AA117" s="30" t="n">
        <v>5890.94</v>
      </c>
      <c r="AB117" s="31">
        <f>AA117</f>
        <v/>
      </c>
      <c r="AC117" s="31">
        <f>AB117</f>
        <v/>
      </c>
      <c r="AD117" s="31">
        <f>AC117</f>
        <v/>
      </c>
      <c r="AE117" s="31">
        <f>AD117</f>
        <v/>
      </c>
      <c r="AF117" s="31">
        <f>AE117</f>
        <v/>
      </c>
      <c r="AG117" s="31">
        <f>AF117</f>
        <v/>
      </c>
      <c r="AH117" s="31">
        <f>AG117</f>
        <v/>
      </c>
      <c r="AI117" s="31">
        <f>AH117</f>
        <v/>
      </c>
      <c r="AK117" s="30" t="n">
        <v>2880.763</v>
      </c>
      <c r="AL117" s="30" t="n">
        <v>7423.247</v>
      </c>
      <c r="AM117" s="30" t="n">
        <v>9857.189</v>
      </c>
      <c r="AN117" s="30" t="n">
        <v>5252.238</v>
      </c>
      <c r="AO117" s="30" t="n">
        <v>8161.757</v>
      </c>
      <c r="AP117" s="31">
        <f>AD117</f>
        <v/>
      </c>
      <c r="AQ117" s="31">
        <f>AH117</f>
        <v/>
      </c>
      <c r="AR117" s="31">
        <f>AQ117</f>
        <v/>
      </c>
      <c r="AS117" s="31">
        <f>AR117</f>
        <v/>
      </c>
      <c r="AT117" s="31">
        <f>AS117</f>
        <v/>
      </c>
    </row>
    <row r="118">
      <c r="C118" s="8" t="inlineStr">
        <is>
          <t>Other Financial Liabilities (current)</t>
        </is>
      </c>
      <c r="G118" s="30" t="n">
        <v>0.57</v>
      </c>
      <c r="H118" s="30" t="n">
        <v>0.577</v>
      </c>
      <c r="I118" s="30" t="n">
        <v>0.603</v>
      </c>
      <c r="J118" s="30" t="n">
        <v>0.613</v>
      </c>
      <c r="K118" s="30" t="n">
        <v>0.624</v>
      </c>
      <c r="L118" s="30" t="n">
        <v>0.631</v>
      </c>
      <c r="M118" s="30" t="n">
        <v>0.65</v>
      </c>
      <c r="N118" s="30" t="n">
        <v>0.586</v>
      </c>
      <c r="O118" s="30" t="n">
        <v>0.606</v>
      </c>
      <c r="P118" s="30" t="n">
        <v>634.274</v>
      </c>
      <c r="Q118" s="30" t="n">
        <v>637.754</v>
      </c>
      <c r="R118" s="30" t="n">
        <v>1478.98</v>
      </c>
      <c r="S118" s="30" t="n">
        <v>1544.767</v>
      </c>
      <c r="T118" s="30" t="n">
        <v>1593.632</v>
      </c>
      <c r="U118" s="30" t="n">
        <v>1482.983</v>
      </c>
      <c r="V118" s="30" t="n">
        <v>1741.587</v>
      </c>
      <c r="W118" s="30" t="n">
        <v>1727.912</v>
      </c>
      <c r="X118" s="30" t="n">
        <v>1598.682</v>
      </c>
      <c r="Y118" s="30" t="n">
        <v>1652.467</v>
      </c>
      <c r="Z118" s="30" t="n">
        <v>4913.879</v>
      </c>
      <c r="AA118" s="30" t="n">
        <v>1597.938</v>
      </c>
      <c r="AB118" s="31">
        <f>AA118</f>
        <v/>
      </c>
      <c r="AC118" s="31">
        <f>AB118</f>
        <v/>
      </c>
      <c r="AD118" s="31">
        <f>AC118</f>
        <v/>
      </c>
      <c r="AE118" s="31">
        <f>AD118</f>
        <v/>
      </c>
      <c r="AF118" s="31">
        <f>AE118</f>
        <v/>
      </c>
      <c r="AG118" s="31">
        <f>AF118</f>
        <v/>
      </c>
      <c r="AH118" s="31">
        <f>AG118</f>
        <v/>
      </c>
      <c r="AI118" s="31">
        <f>AH118</f>
        <v/>
      </c>
      <c r="AK118" s="30" t="n">
        <v>0.613</v>
      </c>
      <c r="AL118" s="30" t="n">
        <v>0.586</v>
      </c>
      <c r="AM118" s="30" t="n">
        <v>1478.98</v>
      </c>
      <c r="AN118" s="30" t="n">
        <v>1741.587</v>
      </c>
      <c r="AO118" s="30" t="n">
        <v>4913.879</v>
      </c>
      <c r="AP118" s="31">
        <f>AD118</f>
        <v/>
      </c>
      <c r="AQ118" s="31">
        <f>AH118</f>
        <v/>
      </c>
      <c r="AR118" s="31">
        <f>AQ118</f>
        <v/>
      </c>
      <c r="AS118" s="31">
        <f>AR118</f>
        <v/>
      </c>
      <c r="AT118" s="31">
        <f>AS118</f>
        <v/>
      </c>
    </row>
    <row r="119">
      <c r="C119" s="8" t="inlineStr">
        <is>
          <t>Provisions (current)</t>
        </is>
      </c>
      <c r="G119" s="30" t="n">
        <v>57.364</v>
      </c>
      <c r="H119" s="30" t="n">
        <v>11.075</v>
      </c>
      <c r="I119" s="30" t="n">
        <v>7.753</v>
      </c>
      <c r="J119" s="30" t="n">
        <v>10.167</v>
      </c>
      <c r="K119" s="30" t="n">
        <v>233.669</v>
      </c>
      <c r="L119" s="30" t="n">
        <v>417.546</v>
      </c>
      <c r="M119" s="30" t="n">
        <v>487.319</v>
      </c>
      <c r="N119" s="30" t="n">
        <v>251.889</v>
      </c>
      <c r="O119" s="30" t="n">
        <v>307.289</v>
      </c>
      <c r="P119" s="30" t="n">
        <v>217.065</v>
      </c>
      <c r="Q119" s="30" t="n">
        <v>261.666</v>
      </c>
      <c r="R119" s="30" t="n">
        <v>286.517</v>
      </c>
      <c r="S119" s="30" t="n">
        <v>306.908</v>
      </c>
      <c r="T119" s="30" t="n">
        <v>251.394</v>
      </c>
      <c r="U119" s="30" t="n">
        <v>249.988</v>
      </c>
      <c r="V119" s="30" t="n">
        <v>270.235</v>
      </c>
      <c r="W119" s="30" t="n">
        <v>239.864</v>
      </c>
      <c r="X119" s="30" t="n">
        <v>295.372</v>
      </c>
      <c r="Y119" s="30" t="n">
        <v>251.971</v>
      </c>
      <c r="Z119" s="30" t="n">
        <v>228.937</v>
      </c>
      <c r="AA119" s="30" t="n">
        <v>180.107</v>
      </c>
      <c r="AB119" s="31">
        <f>AA119</f>
        <v/>
      </c>
      <c r="AC119" s="31">
        <f>AB119</f>
        <v/>
      </c>
      <c r="AD119" s="31">
        <f>AC119</f>
        <v/>
      </c>
      <c r="AE119" s="31">
        <f>AD119</f>
        <v/>
      </c>
      <c r="AF119" s="31">
        <f>AE119</f>
        <v/>
      </c>
      <c r="AG119" s="31">
        <f>AF119</f>
        <v/>
      </c>
      <c r="AH119" s="31">
        <f>AG119</f>
        <v/>
      </c>
      <c r="AI119" s="31">
        <f>AH119</f>
        <v/>
      </c>
      <c r="AK119" s="30" t="n">
        <v>10.167</v>
      </c>
      <c r="AL119" s="30" t="n">
        <v>251.889</v>
      </c>
      <c r="AM119" s="30" t="n">
        <v>286.517</v>
      </c>
      <c r="AN119" s="30" t="n">
        <v>270.235</v>
      </c>
      <c r="AO119" s="30" t="n">
        <v>228.937</v>
      </c>
      <c r="AP119" s="31">
        <f>AD119</f>
        <v/>
      </c>
      <c r="AQ119" s="31">
        <f>AH119</f>
        <v/>
      </c>
      <c r="AR119" s="31">
        <f>AQ119</f>
        <v/>
      </c>
      <c r="AS119" s="31">
        <f>AR119</f>
        <v/>
      </c>
      <c r="AT119" s="31">
        <f>AS119</f>
        <v/>
      </c>
    </row>
    <row r="120">
      <c r="C120" s="8" t="inlineStr">
        <is>
          <t>Current Tax Liabilities</t>
        </is>
      </c>
      <c r="G120" s="30" t="n">
        <v>743.451</v>
      </c>
      <c r="H120" s="30" t="n">
        <v>1172.859</v>
      </c>
      <c r="I120" s="30" t="n">
        <v>1896.312</v>
      </c>
      <c r="J120" s="30" t="n">
        <v>3002.734</v>
      </c>
      <c r="K120" s="30" t="n">
        <v>3639.705</v>
      </c>
      <c r="L120" s="30" t="n">
        <v>1938.007</v>
      </c>
      <c r="M120" s="30" t="n">
        <v>1078.668</v>
      </c>
      <c r="N120" s="30" t="n">
        <v>696.553</v>
      </c>
      <c r="O120" s="30" t="n">
        <v>390.679</v>
      </c>
      <c r="P120" s="30" t="n">
        <v>35.19</v>
      </c>
      <c r="Q120" s="30" t="n">
        <v>30.269</v>
      </c>
      <c r="R120" s="30" t="n">
        <v>43.89</v>
      </c>
      <c r="S120" s="30" t="n">
        <v>355.89</v>
      </c>
      <c r="T120" s="30" t="n">
        <v>1073.387</v>
      </c>
      <c r="U120" s="30" t="n">
        <v>1890.653</v>
      </c>
      <c r="V120" s="30" t="n">
        <v>3083.95</v>
      </c>
      <c r="W120" s="30" t="n">
        <v>3478.298</v>
      </c>
      <c r="X120" s="30" t="n">
        <v>3470.434</v>
      </c>
      <c r="Y120" s="30" t="n">
        <v>4722.187</v>
      </c>
      <c r="Z120" s="30" t="n">
        <v>7023.813</v>
      </c>
      <c r="AA120" s="30" t="n">
        <v>14579.682</v>
      </c>
      <c r="AB120" s="31">
        <f>AA120</f>
        <v/>
      </c>
      <c r="AC120" s="31">
        <f>AB120</f>
        <v/>
      </c>
      <c r="AD120" s="31">
        <f>AC120</f>
        <v/>
      </c>
      <c r="AE120" s="31">
        <f>AD120</f>
        <v/>
      </c>
      <c r="AF120" s="31">
        <f>AE120</f>
        <v/>
      </c>
      <c r="AG120" s="31">
        <f>AF120</f>
        <v/>
      </c>
      <c r="AH120" s="31">
        <f>AG120</f>
        <v/>
      </c>
      <c r="AI120" s="31">
        <f>AH120</f>
        <v/>
      </c>
      <c r="AK120" s="30" t="n">
        <v>3002.734</v>
      </c>
      <c r="AL120" s="30" t="n">
        <v>696.553</v>
      </c>
      <c r="AM120" s="30" t="n">
        <v>43.89</v>
      </c>
      <c r="AN120" s="30" t="n">
        <v>3083.95</v>
      </c>
      <c r="AO120" s="30" t="n">
        <v>7023.813</v>
      </c>
      <c r="AP120" s="31">
        <f>AD120</f>
        <v/>
      </c>
      <c r="AQ120" s="31">
        <f>AH120</f>
        <v/>
      </c>
      <c r="AR120" s="31">
        <f>AQ120</f>
        <v/>
      </c>
      <c r="AS120" s="31">
        <f>AR120</f>
        <v/>
      </c>
      <c r="AT120" s="31">
        <f>AS120</f>
        <v/>
      </c>
    </row>
    <row r="121">
      <c r="C121" s="8" t="inlineStr">
        <is>
          <t>Lease Liabilities (current)</t>
        </is>
      </c>
      <c r="G121" s="30" t="n">
        <v>368.708</v>
      </c>
      <c r="H121" s="30" t="n">
        <v>325.511</v>
      </c>
      <c r="I121" s="30" t="n">
        <v>305.087</v>
      </c>
      <c r="J121" s="30" t="n">
        <v>302.059</v>
      </c>
      <c r="K121" s="30" t="n">
        <v>311.566</v>
      </c>
      <c r="L121" s="30" t="n">
        <v>333.993</v>
      </c>
      <c r="M121" s="30" t="n">
        <v>312.329</v>
      </c>
      <c r="N121" s="30" t="n">
        <v>280.873</v>
      </c>
      <c r="O121" s="30" t="n">
        <v>323.891</v>
      </c>
      <c r="P121" s="30" t="n">
        <v>339.508</v>
      </c>
      <c r="Q121" s="30" t="n">
        <v>600.461</v>
      </c>
      <c r="R121" s="30" t="n">
        <v>631.497</v>
      </c>
      <c r="S121" s="30" t="n">
        <v>638.3440000000001</v>
      </c>
      <c r="T121" s="30" t="n">
        <v>592.561</v>
      </c>
      <c r="U121" s="30" t="n">
        <v>561.346</v>
      </c>
      <c r="V121" s="30" t="n">
        <v>588.355</v>
      </c>
      <c r="W121" s="30" t="n">
        <v>563.533</v>
      </c>
      <c r="X121" s="30" t="n">
        <v>535.8390000000001</v>
      </c>
      <c r="Y121" s="30" t="n">
        <v>539.1180000000001</v>
      </c>
      <c r="Z121" s="30" t="n">
        <v>547.296</v>
      </c>
      <c r="AA121" s="30" t="n">
        <v>526.303</v>
      </c>
      <c r="AB121" s="31">
        <f>AA121</f>
        <v/>
      </c>
      <c r="AC121" s="31">
        <f>AB121</f>
        <v/>
      </c>
      <c r="AD121" s="31">
        <f>AC121</f>
        <v/>
      </c>
      <c r="AE121" s="31">
        <f>AD121</f>
        <v/>
      </c>
      <c r="AF121" s="31">
        <f>AE121</f>
        <v/>
      </c>
      <c r="AG121" s="31">
        <f>AF121</f>
        <v/>
      </c>
      <c r="AH121" s="31">
        <f>AG121</f>
        <v/>
      </c>
      <c r="AI121" s="31">
        <f>AH121</f>
        <v/>
      </c>
      <c r="AK121" s="30" t="n">
        <v>302.059</v>
      </c>
      <c r="AL121" s="30" t="n">
        <v>280.873</v>
      </c>
      <c r="AM121" s="30" t="n">
        <v>631.497</v>
      </c>
      <c r="AN121" s="30" t="n">
        <v>588.355</v>
      </c>
      <c r="AO121" s="30" t="n">
        <v>547.296</v>
      </c>
      <c r="AP121" s="31">
        <f>AD121</f>
        <v/>
      </c>
      <c r="AQ121" s="31">
        <f>AH121</f>
        <v/>
      </c>
      <c r="AR121" s="31">
        <f>AQ121</f>
        <v/>
      </c>
      <c r="AS121" s="31">
        <f>AR121</f>
        <v/>
      </c>
      <c r="AT121" s="31">
        <f>AS121</f>
        <v/>
      </c>
    </row>
    <row r="122">
      <c r="C122" s="8" t="inlineStr">
        <is>
          <t>Other Current Liabilities</t>
        </is>
      </c>
      <c r="G122" s="30" t="n">
        <v>198.207</v>
      </c>
      <c r="H122" s="30" t="n">
        <v>232.81</v>
      </c>
      <c r="I122" s="30" t="n">
        <v>230.016</v>
      </c>
      <c r="J122" s="30" t="n">
        <v>294.78</v>
      </c>
      <c r="K122" s="30" t="n">
        <v>308.056</v>
      </c>
      <c r="L122" s="30" t="n">
        <v>260.839</v>
      </c>
      <c r="M122" s="30" t="n">
        <v>290.99</v>
      </c>
      <c r="N122" s="30" t="n">
        <v>534.335</v>
      </c>
      <c r="O122" s="30" t="n">
        <v>510.656</v>
      </c>
      <c r="P122" s="30" t="n">
        <v>1164.057</v>
      </c>
      <c r="Q122" s="30" t="n">
        <v>936.355</v>
      </c>
      <c r="R122" s="30" t="n">
        <v>1882.261</v>
      </c>
      <c r="S122" s="30" t="n">
        <v>3102.251</v>
      </c>
      <c r="T122" s="30" t="n">
        <v>1783.819</v>
      </c>
      <c r="U122" s="30" t="n">
        <v>755.801</v>
      </c>
      <c r="V122" s="30" t="n">
        <v>801.176</v>
      </c>
      <c r="W122" s="30" t="n">
        <v>705.215</v>
      </c>
      <c r="X122" s="30" t="n">
        <v>726.929</v>
      </c>
      <c r="Y122" s="30" t="n">
        <v>893.2140000000001</v>
      </c>
      <c r="Z122" s="30" t="n">
        <v>937.607</v>
      </c>
      <c r="AA122" s="30" t="n">
        <v>1090.126</v>
      </c>
      <c r="AB122" s="31">
        <f>AA122</f>
        <v/>
      </c>
      <c r="AC122" s="31">
        <f>AB122</f>
        <v/>
      </c>
      <c r="AD122" s="31">
        <f>AC122</f>
        <v/>
      </c>
      <c r="AE122" s="31">
        <f>AD122</f>
        <v/>
      </c>
      <c r="AF122" s="31">
        <f>AE122</f>
        <v/>
      </c>
      <c r="AG122" s="31">
        <f>AF122</f>
        <v/>
      </c>
      <c r="AH122" s="31">
        <f>AG122</f>
        <v/>
      </c>
      <c r="AI122" s="31">
        <f>AH122</f>
        <v/>
      </c>
      <c r="AK122" s="30" t="n">
        <v>294.78</v>
      </c>
      <c r="AL122" s="30" t="n">
        <v>534.335</v>
      </c>
      <c r="AM122" s="30" t="n">
        <v>1882.261</v>
      </c>
      <c r="AN122" s="30" t="n">
        <v>801.176</v>
      </c>
      <c r="AO122" s="30" t="n">
        <v>937.607</v>
      </c>
      <c r="AP122" s="31">
        <f>AD122</f>
        <v/>
      </c>
      <c r="AQ122" s="31">
        <f>AH122</f>
        <v/>
      </c>
      <c r="AR122" s="31">
        <f>AQ122</f>
        <v/>
      </c>
      <c r="AS122" s="31">
        <f>AR122</f>
        <v/>
      </c>
      <c r="AT122" s="31">
        <f>AS122</f>
        <v/>
      </c>
    </row>
    <row r="123">
      <c r="C123" s="8" t="inlineStr">
        <is>
          <t>Liabilities Held for Sale</t>
        </is>
      </c>
      <c r="T123" s="28" t="n">
        <v>1340.447</v>
      </c>
      <c r="U123" s="28" t="n">
        <v>1382.838</v>
      </c>
      <c r="X123" s="28" t="n">
        <v>13.199</v>
      </c>
    </row>
    <row r="124">
      <c r="B124" s="6" t="inlineStr">
        <is>
          <t>Total Current Liabilities</t>
        </is>
      </c>
      <c r="G124" s="32">
        <f>G114+G115+G116+G117+G118+G119+G120+G121+G122+G123</f>
        <v/>
      </c>
      <c r="H124" s="32">
        <f>H114+H115+H116+H117+H118+H119+H120+H121+H122+H123</f>
        <v/>
      </c>
      <c r="I124" s="32">
        <f>I114+I115+I116+I117+I118+I119+I120+I121+I122+I123</f>
        <v/>
      </c>
      <c r="J124" s="32">
        <f>J114+J115+J116+J117+J118+J119+J120+J121+J122+J123</f>
        <v/>
      </c>
      <c r="K124" s="32">
        <f>K114+K115+K116+K117+K118+K119+K120+K121+K122+K123</f>
        <v/>
      </c>
      <c r="L124" s="32">
        <f>L114+L115+L116+L117+L118+L119+L120+L121+L122+L123</f>
        <v/>
      </c>
      <c r="M124" s="32">
        <f>M114+M115+M116+M117+M118+M119+M120+M121+M122+M123</f>
        <v/>
      </c>
      <c r="N124" s="32">
        <f>N114+N115+N116+N117+N118+N119+N120+N121+N122+N123</f>
        <v/>
      </c>
      <c r="O124" s="32">
        <f>O114+O115+O116+O117+O118+O119+O120+O121+O122+O123</f>
        <v/>
      </c>
      <c r="P124" s="32">
        <f>P114+P115+P116+P117+P118+P119+P120+P121+P122+P123</f>
        <v/>
      </c>
      <c r="Q124" s="32">
        <f>Q114+Q115+Q116+Q117+Q118+Q119+Q120+Q121+Q122+Q123</f>
        <v/>
      </c>
      <c r="R124" s="32">
        <f>R114+R115+R116+R117+R118+R119+R120+R121+R122+R123</f>
        <v/>
      </c>
      <c r="S124" s="32">
        <f>S114+S115+S116+S117+S118+S119+S120+S121+S122+S123</f>
        <v/>
      </c>
      <c r="T124" s="32">
        <f>T114+T115+T116+T117+T118+T119+T120+T121+T122+T123</f>
        <v/>
      </c>
      <c r="U124" s="32">
        <f>U114+U115+U116+U117+U118+U119+U120+U121+U122+U123</f>
        <v/>
      </c>
      <c r="V124" s="32">
        <f>V114+V115+V116+V117+V118+V119+V120+V121+V122+V123</f>
        <v/>
      </c>
      <c r="W124" s="32">
        <f>W114+W115+W116+W117+W118+W119+W120+W121+W122+W123</f>
        <v/>
      </c>
      <c r="X124" s="32">
        <f>X114+X115+X116+X117+X118+X119+X120+X121+X122+X123</f>
        <v/>
      </c>
      <c r="Y124" s="32">
        <f>Y114+Y115+Y116+Y117+Y118+Y119+Y120+Y121+Y122+Y123</f>
        <v/>
      </c>
      <c r="Z124" s="32">
        <f>Z114+Z115+Z116+Z117+Z118+Z119+Z120+Z121+Z122+Z123</f>
        <v/>
      </c>
      <c r="AA124" s="32">
        <f>AA114+AA115+AA116+AA117+AA118+AA119+AA120+AA121+AA122+AA123</f>
        <v/>
      </c>
      <c r="AB124" s="32">
        <f>AB114+AB115+AB116+AB117+AB118+AB119+AB120+AB121+AB122+AB123</f>
        <v/>
      </c>
      <c r="AC124" s="32">
        <f>AC114+AC115+AC116+AC117+AC118+AC119+AC120+AC121+AC122+AC123</f>
        <v/>
      </c>
      <c r="AD124" s="32">
        <f>AD114+AD115+AD116+AD117+AD118+AD119+AD120+AD121+AD122+AD123</f>
        <v/>
      </c>
      <c r="AE124" s="32">
        <f>AE114+AE115+AE116+AE117+AE118+AE119+AE120+AE121+AE122+AE123</f>
        <v/>
      </c>
      <c r="AF124" s="32">
        <f>AF114+AF115+AF116+AF117+AF118+AF119+AF120+AF121+AF122+AF123</f>
        <v/>
      </c>
      <c r="AG124" s="32">
        <f>AG114+AG115+AG116+AG117+AG118+AG119+AG120+AG121+AG122+AG123</f>
        <v/>
      </c>
      <c r="AH124" s="32">
        <f>AH114+AH115+AH116+AH117+AH118+AH119+AH120+AH121+AH122+AH123</f>
        <v/>
      </c>
      <c r="AI124" s="32">
        <f>AI114+AI115+AI116+AI117+AI118+AI119+AI120+AI121+AI122+AI123</f>
        <v/>
      </c>
      <c r="AK124" s="32">
        <f>AK114+AK115+AK116+AK117+AK118+AK119+AK120+AK121+AK122+AK123</f>
        <v/>
      </c>
      <c r="AL124" s="32">
        <f>AL114+AL115+AL116+AL117+AL118+AL119+AL120+AL121+AL122+AL123</f>
        <v/>
      </c>
      <c r="AM124" s="32">
        <f>AM114+AM115+AM116+AM117+AM118+AM119+AM120+AM121+AM122+AM123</f>
        <v/>
      </c>
      <c r="AN124" s="32">
        <f>AN114+AN115+AN116+AN117+AN118+AN119+AN120+AN121+AN122+AN123</f>
        <v/>
      </c>
      <c r="AO124" s="32">
        <f>AO114+AO115+AO116+AO117+AO118+AO119+AO120+AO121+AO122+AO123</f>
        <v/>
      </c>
      <c r="AP124" s="32">
        <f>AP114+AP115+AP116+AP117+AP118+AP119+AP120+AP121+AP122+AP123</f>
        <v/>
      </c>
      <c r="AQ124" s="32">
        <f>AQ114+AQ115+AQ116+AQ117+AQ118+AQ119+AQ120+AQ121+AQ122+AQ123</f>
        <v/>
      </c>
      <c r="AR124" s="32">
        <f>AR114+AR115+AR116+AR117+AR118+AR119+AR120+AR121+AR122+AR123</f>
        <v/>
      </c>
      <c r="AS124" s="32">
        <f>AS114+AS115+AS116+AS117+AS118+AS119+AS120+AS121+AS122+AS123</f>
        <v/>
      </c>
      <c r="AT124" s="32">
        <f>AT114+AT115+AT116+AT117+AT118+AT119+AT120+AT121+AT122+AT123</f>
        <v/>
      </c>
    </row>
    <row r="125">
      <c r="D125" s="3" t="inlineStr">
        <is>
          <t>Recon: Total Current Liabilities</t>
        </is>
      </c>
      <c r="G125" s="33">
        <f>IF(_reported!G16="","",G124-_reported!G16)</f>
        <v/>
      </c>
      <c r="H125" s="33">
        <f>IF(_reported!H16="","",H124-_reported!H16)</f>
        <v/>
      </c>
      <c r="I125" s="33">
        <f>IF(_reported!I16="","",I124-_reported!I16)</f>
        <v/>
      </c>
      <c r="J125" s="33">
        <f>IF(_reported!J16="","",J124-_reported!J16)</f>
        <v/>
      </c>
      <c r="K125" s="33">
        <f>IF(_reported!K16="","",K124-_reported!K16)</f>
        <v/>
      </c>
      <c r="L125" s="33">
        <f>IF(_reported!L16="","",L124-_reported!L16)</f>
        <v/>
      </c>
      <c r="M125" s="33">
        <f>IF(_reported!M16="","",M124-_reported!M16)</f>
        <v/>
      </c>
      <c r="N125" s="33">
        <f>IF(_reported!N16="","",N124-_reported!N16)</f>
        <v/>
      </c>
      <c r="O125" s="33">
        <f>IF(_reported!O16="","",O124-_reported!O16)</f>
        <v/>
      </c>
      <c r="P125" s="33">
        <f>IF(_reported!P16="","",P124-_reported!P16)</f>
        <v/>
      </c>
      <c r="Q125" s="33">
        <f>IF(_reported!Q16="","",Q124-_reported!Q16)</f>
        <v/>
      </c>
      <c r="R125" s="33">
        <f>IF(_reported!R16="","",R124-_reported!R16)</f>
        <v/>
      </c>
      <c r="S125" s="33">
        <f>IF(_reported!S16="","",S124-_reported!S16)</f>
        <v/>
      </c>
      <c r="T125" s="33">
        <f>IF(_reported!T16="","",T124-_reported!T16)</f>
        <v/>
      </c>
      <c r="U125" s="33">
        <f>IF(_reported!U16="","",U124-_reported!U16)</f>
        <v/>
      </c>
      <c r="V125" s="33">
        <f>IF(_reported!V16="","",V124-_reported!V16)</f>
        <v/>
      </c>
      <c r="W125" s="33">
        <f>IF(_reported!W16="","",W124-_reported!W16)</f>
        <v/>
      </c>
      <c r="X125" s="33">
        <f>IF(_reported!X16="","",X124-_reported!X16)</f>
        <v/>
      </c>
      <c r="Y125" s="33">
        <f>IF(_reported!Y16="","",Y124-_reported!Y16)</f>
        <v/>
      </c>
      <c r="Z125" s="33">
        <f>IF(_reported!Z16="","",Z124-_reported!Z16)</f>
        <v/>
      </c>
      <c r="AA125" s="33">
        <f>IF(_reported!AA16="","",AA124-_reported!AA16)</f>
        <v/>
      </c>
      <c r="AB125" s="33">
        <f>IF(_reported!AB16="","",AB124-_reported!AB16)</f>
        <v/>
      </c>
      <c r="AC125" s="33">
        <f>IF(_reported!AC16="","",AC124-_reported!AC16)</f>
        <v/>
      </c>
      <c r="AD125" s="33">
        <f>IF(_reported!AD16="","",AD124-_reported!AD16)</f>
        <v/>
      </c>
      <c r="AE125" s="33">
        <f>IF(_reported!AE16="","",AE124-_reported!AE16)</f>
        <v/>
      </c>
      <c r="AF125" s="33">
        <f>IF(_reported!AF16="","",AF124-_reported!AF16)</f>
        <v/>
      </c>
      <c r="AG125" s="33">
        <f>IF(_reported!AG16="","",AG124-_reported!AG16)</f>
        <v/>
      </c>
      <c r="AH125" s="33">
        <f>IF(_reported!AH16="","",AH124-_reported!AH16)</f>
        <v/>
      </c>
      <c r="AI125" s="33">
        <f>IF(_reported!AI16="","",AI124-_reported!AI16)</f>
        <v/>
      </c>
      <c r="AK125" s="33">
        <f>IF(_reported!AK16="","",AK124-_reported!AK16)</f>
        <v/>
      </c>
      <c r="AL125" s="33">
        <f>IF(_reported!AL16="","",AL124-_reported!AL16)</f>
        <v/>
      </c>
      <c r="AM125" s="33">
        <f>IF(_reported!AM16="","",AM124-_reported!AM16)</f>
        <v/>
      </c>
      <c r="AN125" s="33">
        <f>IF(_reported!AN16="","",AN124-_reported!AN16)</f>
        <v/>
      </c>
      <c r="AO125" s="33">
        <f>IF(_reported!AO16="","",AO124-_reported!AO16)</f>
        <v/>
      </c>
      <c r="AP125" s="33">
        <f>IF(_reported!AP16="","",AP124-_reported!AP16)</f>
        <v/>
      </c>
      <c r="AQ125" s="33">
        <f>IF(_reported!AQ16="","",AQ124-_reported!AQ16)</f>
        <v/>
      </c>
      <c r="AR125" s="33">
        <f>IF(_reported!AR16="","",AR124-_reported!AR16)</f>
        <v/>
      </c>
      <c r="AS125" s="33">
        <f>IF(_reported!AS16="","",AS124-_reported!AS16)</f>
        <v/>
      </c>
      <c r="AT125" s="33">
        <f>IF(_reported!AT16="","",AT124-_reported!AT16)</f>
        <v/>
      </c>
    </row>
    <row r="126"/>
    <row r="127">
      <c r="C127" s="8" t="inlineStr">
        <is>
          <t>Long-term Other Payables</t>
        </is>
      </c>
      <c r="G127" s="28" t="n">
        <v>268.196</v>
      </c>
      <c r="H127" s="28" t="n">
        <v>263.893</v>
      </c>
      <c r="I127" s="28" t="n">
        <v>264.341</v>
      </c>
      <c r="J127" s="28" t="n">
        <v>2693.301</v>
      </c>
      <c r="K127" s="28" t="n">
        <v>2758.958</v>
      </c>
      <c r="L127" s="28" t="n">
        <v>2948.843</v>
      </c>
      <c r="M127" s="28" t="n">
        <v>3314.076</v>
      </c>
      <c r="N127" s="28" t="n">
        <v>2958.659</v>
      </c>
      <c r="O127" s="28" t="n">
        <v>3207.232</v>
      </c>
      <c r="P127" s="28" t="n">
        <v>3198.841</v>
      </c>
      <c r="Q127" s="28" t="n">
        <v>3268.421</v>
      </c>
      <c r="R127" s="28" t="n">
        <v>3143.636</v>
      </c>
      <c r="S127" s="28" t="n">
        <v>499.516</v>
      </c>
      <c r="T127" s="28" t="n">
        <v>490.406</v>
      </c>
      <c r="U127" s="28" t="n">
        <v>439.822</v>
      </c>
      <c r="V127" s="28" t="n">
        <v>477.027</v>
      </c>
      <c r="W127" s="28" t="n">
        <v>449.459</v>
      </c>
      <c r="X127" s="28" t="n">
        <v>400.087</v>
      </c>
      <c r="Y127" s="28" t="n">
        <v>383.374</v>
      </c>
      <c r="Z127" s="28" t="n">
        <v>375.141</v>
      </c>
      <c r="AA127" s="28" t="n">
        <v>381.019</v>
      </c>
      <c r="AB127" s="29">
        <f>AA127</f>
        <v/>
      </c>
      <c r="AC127" s="29">
        <f>AB127</f>
        <v/>
      </c>
      <c r="AD127" s="29">
        <f>AC127</f>
        <v/>
      </c>
      <c r="AE127" s="29">
        <f>AD127</f>
        <v/>
      </c>
      <c r="AF127" s="29">
        <f>AE127</f>
        <v/>
      </c>
      <c r="AG127" s="29">
        <f>AF127</f>
        <v/>
      </c>
      <c r="AH127" s="29">
        <f>AG127</f>
        <v/>
      </c>
      <c r="AI127" s="29">
        <f>AH127</f>
        <v/>
      </c>
      <c r="AK127" s="28" t="n">
        <v>2693.301</v>
      </c>
      <c r="AL127" s="28" t="n">
        <v>2958.659</v>
      </c>
      <c r="AM127" s="28" t="n">
        <v>3143.636</v>
      </c>
      <c r="AN127" s="28" t="n">
        <v>477.027</v>
      </c>
      <c r="AO127" s="28" t="n">
        <v>375.141</v>
      </c>
      <c r="AP127" s="29">
        <f>AD127</f>
        <v/>
      </c>
      <c r="AQ127" s="29">
        <f>AH127</f>
        <v/>
      </c>
      <c r="AR127" s="29">
        <f>AQ127</f>
        <v/>
      </c>
      <c r="AS127" s="29">
        <f>AR127</f>
        <v/>
      </c>
      <c r="AT127" s="29">
        <f>AS127</f>
        <v/>
      </c>
    </row>
    <row r="128">
      <c r="C128" s="8" t="inlineStr">
        <is>
          <t>Other Non-trade Payables (non-current)</t>
        </is>
      </c>
      <c r="G128" s="30" t="n">
        <v>23.04</v>
      </c>
      <c r="H128" s="30" t="n">
        <v>25.095</v>
      </c>
      <c r="I128" s="30" t="n">
        <v>22.6</v>
      </c>
      <c r="J128" s="30" t="n">
        <v>32.215</v>
      </c>
      <c r="K128" s="30" t="n">
        <v>49.049</v>
      </c>
      <c r="L128" s="30" t="n">
        <v>54.727</v>
      </c>
      <c r="M128" s="30" t="n">
        <v>65.428</v>
      </c>
      <c r="N128" s="30" t="n">
        <v>28.083</v>
      </c>
      <c r="O128" s="30" t="n">
        <v>26.686</v>
      </c>
      <c r="P128" s="30" t="n">
        <v>28.224</v>
      </c>
      <c r="Q128" s="30" t="n">
        <v>84.855</v>
      </c>
      <c r="R128" s="30" t="n">
        <v>96.56699999999999</v>
      </c>
      <c r="S128" s="30" t="n">
        <v>102.354</v>
      </c>
      <c r="T128" s="30" t="n">
        <v>100.878</v>
      </c>
      <c r="U128" s="30" t="n">
        <v>97.67400000000001</v>
      </c>
      <c r="V128" s="30" t="n">
        <v>51.897</v>
      </c>
      <c r="W128" s="30" t="n">
        <v>42.336</v>
      </c>
      <c r="X128" s="30" t="n">
        <v>41.727</v>
      </c>
      <c r="Y128" s="30" t="n">
        <v>58.285</v>
      </c>
      <c r="Z128" s="30" t="n">
        <v>19.97</v>
      </c>
      <c r="AA128" s="30" t="n">
        <v>20.91</v>
      </c>
      <c r="AB128" s="31">
        <f>AA128</f>
        <v/>
      </c>
      <c r="AC128" s="31">
        <f>AB128</f>
        <v/>
      </c>
      <c r="AD128" s="31">
        <f>AC128</f>
        <v/>
      </c>
      <c r="AE128" s="31">
        <f>AD128</f>
        <v/>
      </c>
      <c r="AF128" s="31">
        <f>AE128</f>
        <v/>
      </c>
      <c r="AG128" s="31">
        <f>AF128</f>
        <v/>
      </c>
      <c r="AH128" s="31">
        <f>AG128</f>
        <v/>
      </c>
      <c r="AI128" s="31">
        <f>AH128</f>
        <v/>
      </c>
      <c r="AK128" s="30" t="n">
        <v>32.215</v>
      </c>
      <c r="AL128" s="30" t="n">
        <v>28.083</v>
      </c>
      <c r="AM128" s="30" t="n">
        <v>96.56699999999999</v>
      </c>
      <c r="AN128" s="30" t="n">
        <v>51.897</v>
      </c>
      <c r="AO128" s="30" t="n">
        <v>19.97</v>
      </c>
      <c r="AP128" s="31">
        <f>AD128</f>
        <v/>
      </c>
      <c r="AQ128" s="31">
        <f>AH128</f>
        <v/>
      </c>
      <c r="AR128" s="31">
        <f>AQ128</f>
        <v/>
      </c>
      <c r="AS128" s="31">
        <f>AR128</f>
        <v/>
      </c>
      <c r="AT128" s="31">
        <f>AS128</f>
        <v/>
      </c>
    </row>
    <row r="129">
      <c r="C129" s="8" t="inlineStr">
        <is>
          <t>Borrowings (non-current)</t>
        </is>
      </c>
      <c r="G129" s="30" t="n">
        <v>10785.739</v>
      </c>
      <c r="H129" s="30" t="n">
        <v>11531.414</v>
      </c>
      <c r="I129" s="30" t="n">
        <v>11767.803</v>
      </c>
      <c r="J129" s="30" t="n">
        <v>14743.046</v>
      </c>
      <c r="K129" s="30" t="n">
        <v>14404.539</v>
      </c>
      <c r="L129" s="30" t="n">
        <v>15364.66</v>
      </c>
      <c r="M129" s="30" t="n">
        <v>16591.648</v>
      </c>
      <c r="N129" s="30" t="n">
        <v>15571.357</v>
      </c>
      <c r="O129" s="30" t="n">
        <v>20815.018</v>
      </c>
      <c r="P129" s="30" t="n">
        <v>20285.163</v>
      </c>
      <c r="Q129" s="30" t="n">
        <v>20328.737</v>
      </c>
      <c r="R129" s="30" t="n">
        <v>19611.443</v>
      </c>
      <c r="S129" s="30" t="n">
        <v>20660.671</v>
      </c>
      <c r="T129" s="30" t="n">
        <v>18953.617</v>
      </c>
      <c r="U129" s="30" t="n">
        <v>16703.945</v>
      </c>
      <c r="V129" s="30" t="n">
        <v>17431.495</v>
      </c>
      <c r="W129" s="30" t="n">
        <v>14254.063</v>
      </c>
      <c r="X129" s="30" t="n">
        <v>13319.576</v>
      </c>
      <c r="Y129" s="30" t="n">
        <v>14828.745</v>
      </c>
      <c r="Z129" s="30" t="n">
        <v>14086.148</v>
      </c>
      <c r="AA129" s="30" t="n">
        <v>13426.725</v>
      </c>
      <c r="AB129" s="31">
        <f>AA129</f>
        <v/>
      </c>
      <c r="AC129" s="31">
        <f>AB129</f>
        <v/>
      </c>
      <c r="AD129" s="31">
        <f>AC129</f>
        <v/>
      </c>
      <c r="AE129" s="31">
        <f>AD129</f>
        <v/>
      </c>
      <c r="AF129" s="31">
        <f>AE129</f>
        <v/>
      </c>
      <c r="AG129" s="31">
        <f>AF129</f>
        <v/>
      </c>
      <c r="AH129" s="31">
        <f>AG129</f>
        <v/>
      </c>
      <c r="AI129" s="31">
        <f>AH129</f>
        <v/>
      </c>
      <c r="AK129" s="30" t="n">
        <v>14743.046</v>
      </c>
      <c r="AL129" s="30" t="n">
        <v>15571.357</v>
      </c>
      <c r="AM129" s="30" t="n">
        <v>19611.443</v>
      </c>
      <c r="AN129" s="30" t="n">
        <v>17431.495</v>
      </c>
      <c r="AO129" s="30" t="n">
        <v>14086.148</v>
      </c>
      <c r="AP129" s="31">
        <f>AD129</f>
        <v/>
      </c>
      <c r="AQ129" s="31">
        <f>AH129</f>
        <v/>
      </c>
      <c r="AR129" s="31">
        <f>AQ129</f>
        <v/>
      </c>
      <c r="AS129" s="31">
        <f>AR129</f>
        <v/>
      </c>
      <c r="AT129" s="31">
        <f>AS129</f>
        <v/>
      </c>
    </row>
    <row r="130">
      <c r="C130" s="8" t="inlineStr">
        <is>
          <t>Other Financial Liabilities (non-current)</t>
        </is>
      </c>
      <c r="G130" s="30" t="n">
        <v>42.581</v>
      </c>
      <c r="H130" s="30" t="n">
        <v>37.012</v>
      </c>
      <c r="I130" s="30" t="n">
        <v>5.849</v>
      </c>
      <c r="J130" s="30" t="n">
        <v>4.606</v>
      </c>
      <c r="K130" s="30" t="n">
        <v>4.439</v>
      </c>
      <c r="L130" s="30" t="n">
        <v>4.417</v>
      </c>
      <c r="M130" s="30" t="n">
        <v>4.519</v>
      </c>
      <c r="N130" s="30" t="n">
        <v>4.29</v>
      </c>
      <c r="O130" s="30" t="n">
        <v>4.308</v>
      </c>
      <c r="P130" s="30" t="n">
        <v>4.073</v>
      </c>
      <c r="Q130" s="30" t="n">
        <v>4.02</v>
      </c>
      <c r="R130" s="30" t="n">
        <v>3.247</v>
      </c>
      <c r="S130" s="30" t="n">
        <v>3.641</v>
      </c>
      <c r="T130" s="30" t="n">
        <v>4.076</v>
      </c>
      <c r="U130" s="30" t="n">
        <v>6.303</v>
      </c>
      <c r="V130" s="30" t="n">
        <v>5.909</v>
      </c>
      <c r="W130" s="30" t="n">
        <v>5.837</v>
      </c>
      <c r="X130" s="30" t="n">
        <v>5.587</v>
      </c>
      <c r="Y130" s="30" t="n">
        <v>4.407</v>
      </c>
      <c r="Z130" s="30" t="n">
        <v>2.487</v>
      </c>
      <c r="AA130" s="30" t="n">
        <v>0.977</v>
      </c>
      <c r="AB130" s="31">
        <f>AA130</f>
        <v/>
      </c>
      <c r="AC130" s="31">
        <f>AB130</f>
        <v/>
      </c>
      <c r="AD130" s="31">
        <f>AC130</f>
        <v/>
      </c>
      <c r="AE130" s="31">
        <f>AD130</f>
        <v/>
      </c>
      <c r="AF130" s="31">
        <f>AE130</f>
        <v/>
      </c>
      <c r="AG130" s="31">
        <f>AF130</f>
        <v/>
      </c>
      <c r="AH130" s="31">
        <f>AG130</f>
        <v/>
      </c>
      <c r="AI130" s="31">
        <f>AH130</f>
        <v/>
      </c>
      <c r="AK130" s="30" t="n">
        <v>4.606</v>
      </c>
      <c r="AL130" s="30" t="n">
        <v>4.29</v>
      </c>
      <c r="AM130" s="30" t="n">
        <v>3.247</v>
      </c>
      <c r="AN130" s="30" t="n">
        <v>5.909</v>
      </c>
      <c r="AO130" s="30" t="n">
        <v>2.487</v>
      </c>
      <c r="AP130" s="31">
        <f>AD130</f>
        <v/>
      </c>
      <c r="AQ130" s="31">
        <f>AH130</f>
        <v/>
      </c>
      <c r="AR130" s="31">
        <f>AQ130</f>
        <v/>
      </c>
      <c r="AS130" s="31">
        <f>AR130</f>
        <v/>
      </c>
      <c r="AT130" s="31">
        <f>AS130</f>
        <v/>
      </c>
    </row>
    <row r="131">
      <c r="C131" s="8" t="inlineStr">
        <is>
          <t>Provisions (non-current)</t>
        </is>
      </c>
      <c r="J131" s="28" t="n">
        <v>0</v>
      </c>
      <c r="K131" s="28" t="n">
        <v>166.184</v>
      </c>
      <c r="L131" s="28" t="n">
        <v>0.955</v>
      </c>
      <c r="M131" s="28" t="n">
        <v>1.589</v>
      </c>
      <c r="N131" s="28" t="n">
        <v>1.404</v>
      </c>
      <c r="O131" s="28" t="n">
        <v>1.926</v>
      </c>
      <c r="P131" s="28" t="n">
        <v>2.324</v>
      </c>
      <c r="Q131" s="28" t="n">
        <v>2.774</v>
      </c>
      <c r="R131" s="28" t="n">
        <v>1.603</v>
      </c>
      <c r="S131" s="28" t="n">
        <v>0</v>
      </c>
      <c r="T131" s="28" t="n">
        <v>0</v>
      </c>
      <c r="U131" s="28" t="n">
        <v>0</v>
      </c>
      <c r="AB131" s="29">
        <f>AA131</f>
        <v/>
      </c>
      <c r="AC131" s="29">
        <f>AB131</f>
        <v/>
      </c>
      <c r="AD131" s="29">
        <f>AC131</f>
        <v/>
      </c>
      <c r="AE131" s="29">
        <f>AD131</f>
        <v/>
      </c>
      <c r="AF131" s="29">
        <f>AE131</f>
        <v/>
      </c>
      <c r="AG131" s="29">
        <f>AF131</f>
        <v/>
      </c>
      <c r="AH131" s="29">
        <f>AG131</f>
        <v/>
      </c>
      <c r="AI131" s="29">
        <f>AH131</f>
        <v/>
      </c>
      <c r="AK131" s="28" t="n">
        <v>0</v>
      </c>
      <c r="AL131" s="28" t="n">
        <v>1.404</v>
      </c>
      <c r="AM131" s="28" t="n">
        <v>1.603</v>
      </c>
      <c r="AP131" s="29">
        <f>AD131</f>
        <v/>
      </c>
      <c r="AQ131" s="29">
        <f>AH131</f>
        <v/>
      </c>
      <c r="AR131" s="29">
        <f>AQ131</f>
        <v/>
      </c>
      <c r="AS131" s="29">
        <f>AR131</f>
        <v/>
      </c>
      <c r="AT131" s="29">
        <f>AS131</f>
        <v/>
      </c>
    </row>
    <row r="132">
      <c r="C132" s="8" t="inlineStr">
        <is>
          <t>Defined Benefit Liabilities, Net</t>
        </is>
      </c>
      <c r="G132" s="30" t="n">
        <v>36.366</v>
      </c>
      <c r="H132" s="30" t="n">
        <v>101.525</v>
      </c>
      <c r="I132" s="30" t="n">
        <v>173.548</v>
      </c>
      <c r="J132" s="30" t="n">
        <v>1.2</v>
      </c>
      <c r="K132" s="30" t="n">
        <v>3.612</v>
      </c>
      <c r="L132" s="30" t="n">
        <v>5.3</v>
      </c>
      <c r="M132" s="30" t="n">
        <v>119.395</v>
      </c>
      <c r="N132" s="30" t="n">
        <v>69.952</v>
      </c>
      <c r="O132" s="30" t="n">
        <v>72.36199999999999</v>
      </c>
      <c r="P132" s="30" t="n">
        <v>74.608</v>
      </c>
      <c r="Q132" s="30" t="n">
        <v>76.702</v>
      </c>
      <c r="R132" s="30" t="n">
        <v>63.932</v>
      </c>
      <c r="S132" s="30" t="n">
        <v>65.47799999999999</v>
      </c>
      <c r="T132" s="30" t="n">
        <v>68.15900000000001</v>
      </c>
      <c r="U132" s="30" t="n">
        <v>68.926</v>
      </c>
      <c r="V132" s="30" t="n">
        <v>68.09</v>
      </c>
      <c r="W132" s="30" t="n">
        <v>73.40300000000001</v>
      </c>
      <c r="X132" s="30" t="n">
        <v>74.42400000000001</v>
      </c>
      <c r="Y132" s="30" t="n">
        <v>79.381</v>
      </c>
      <c r="Z132" s="30" t="n">
        <v>66.14400000000001</v>
      </c>
      <c r="AA132" s="30" t="n">
        <v>69.19199999999999</v>
      </c>
      <c r="AB132" s="31">
        <f>AA132</f>
        <v/>
      </c>
      <c r="AC132" s="31">
        <f>AB132</f>
        <v/>
      </c>
      <c r="AD132" s="31">
        <f>AC132</f>
        <v/>
      </c>
      <c r="AE132" s="31">
        <f>AD132</f>
        <v/>
      </c>
      <c r="AF132" s="31">
        <f>AE132</f>
        <v/>
      </c>
      <c r="AG132" s="31">
        <f>AF132</f>
        <v/>
      </c>
      <c r="AH132" s="31">
        <f>AG132</f>
        <v/>
      </c>
      <c r="AI132" s="31">
        <f>AH132</f>
        <v/>
      </c>
      <c r="AK132" s="30" t="n">
        <v>1.2</v>
      </c>
      <c r="AL132" s="30" t="n">
        <v>69.952</v>
      </c>
      <c r="AM132" s="30" t="n">
        <v>63.932</v>
      </c>
      <c r="AN132" s="30" t="n">
        <v>68.09</v>
      </c>
      <c r="AO132" s="30" t="n">
        <v>66.14400000000001</v>
      </c>
      <c r="AP132" s="31">
        <f>AD132</f>
        <v/>
      </c>
      <c r="AQ132" s="31">
        <f>AH132</f>
        <v/>
      </c>
      <c r="AR132" s="31">
        <f>AQ132</f>
        <v/>
      </c>
      <c r="AS132" s="31">
        <f>AR132</f>
        <v/>
      </c>
      <c r="AT132" s="31">
        <f>AS132</f>
        <v/>
      </c>
    </row>
    <row r="133">
      <c r="C133" s="8" t="inlineStr">
        <is>
          <t>Deferred Tax Liabilities</t>
        </is>
      </c>
      <c r="G133" s="30" t="n">
        <v>279.683</v>
      </c>
      <c r="H133" s="30" t="n">
        <v>310.076</v>
      </c>
      <c r="I133" s="30" t="n">
        <v>411.724</v>
      </c>
      <c r="J133" s="30" t="n">
        <v>627.995</v>
      </c>
      <c r="K133" s="30" t="n">
        <v>641.809</v>
      </c>
      <c r="L133" s="30" t="n">
        <v>600.4400000000001</v>
      </c>
      <c r="M133" s="30" t="n">
        <v>755.0839999999999</v>
      </c>
      <c r="N133" s="30" t="n">
        <v>382.477</v>
      </c>
      <c r="O133" s="30" t="n">
        <v>112.004</v>
      </c>
      <c r="P133" s="30" t="n">
        <v>131.114</v>
      </c>
      <c r="Q133" s="30" t="n">
        <v>125.451</v>
      </c>
      <c r="R133" s="30" t="n">
        <v>114.396</v>
      </c>
      <c r="S133" s="30" t="n">
        <v>126.684</v>
      </c>
      <c r="T133" s="30" t="n">
        <v>135.702</v>
      </c>
      <c r="U133" s="30" t="n">
        <v>119.443</v>
      </c>
      <c r="V133" s="30" t="n">
        <v>217.852</v>
      </c>
      <c r="W133" s="30" t="n">
        <v>236.148</v>
      </c>
      <c r="X133" s="30" t="n">
        <v>234.327</v>
      </c>
      <c r="Y133" s="30" t="n">
        <v>480.346</v>
      </c>
      <c r="Z133" s="30" t="n">
        <v>248.395</v>
      </c>
      <c r="AA133" s="30" t="n">
        <v>285.024</v>
      </c>
      <c r="AB133" s="31">
        <f>AA133</f>
        <v/>
      </c>
      <c r="AC133" s="31">
        <f>AB133</f>
        <v/>
      </c>
      <c r="AD133" s="31">
        <f>AC133</f>
        <v/>
      </c>
      <c r="AE133" s="31">
        <f>AD133</f>
        <v/>
      </c>
      <c r="AF133" s="31">
        <f>AE133</f>
        <v/>
      </c>
      <c r="AG133" s="31">
        <f>AF133</f>
        <v/>
      </c>
      <c r="AH133" s="31">
        <f>AG133</f>
        <v/>
      </c>
      <c r="AI133" s="31">
        <f>AH133</f>
        <v/>
      </c>
      <c r="AK133" s="30" t="n">
        <v>627.995</v>
      </c>
      <c r="AL133" s="30" t="n">
        <v>382.477</v>
      </c>
      <c r="AM133" s="30" t="n">
        <v>114.396</v>
      </c>
      <c r="AN133" s="30" t="n">
        <v>217.852</v>
      </c>
      <c r="AO133" s="30" t="n">
        <v>248.395</v>
      </c>
      <c r="AP133" s="31">
        <f>AD133</f>
        <v/>
      </c>
      <c r="AQ133" s="31">
        <f>AH133</f>
        <v/>
      </c>
      <c r="AR133" s="31">
        <f>AQ133</f>
        <v/>
      </c>
      <c r="AS133" s="31">
        <f>AR133</f>
        <v/>
      </c>
      <c r="AT133" s="31">
        <f>AS133</f>
        <v/>
      </c>
    </row>
    <row r="134">
      <c r="C134" s="8" t="inlineStr">
        <is>
          <t>Lease Liabilities (non-current)</t>
        </is>
      </c>
      <c r="G134" s="30" t="n">
        <v>1373.221</v>
      </c>
      <c r="H134" s="30" t="n">
        <v>1287.517</v>
      </c>
      <c r="I134" s="30" t="n">
        <v>1265.752</v>
      </c>
      <c r="J134" s="30" t="n">
        <v>1223.703</v>
      </c>
      <c r="K134" s="30" t="n">
        <v>1285.763</v>
      </c>
      <c r="L134" s="30" t="n">
        <v>1443.321</v>
      </c>
      <c r="M134" s="30" t="n">
        <v>1492.477</v>
      </c>
      <c r="N134" s="30" t="n">
        <v>1516.208</v>
      </c>
      <c r="O134" s="30" t="n">
        <v>1646.03</v>
      </c>
      <c r="P134" s="30" t="n">
        <v>1640.479</v>
      </c>
      <c r="Q134" s="30" t="n">
        <v>2423.357</v>
      </c>
      <c r="R134" s="30" t="n">
        <v>2398.377</v>
      </c>
      <c r="S134" s="30" t="n">
        <v>2431.065</v>
      </c>
      <c r="T134" s="30" t="n">
        <v>2259.454</v>
      </c>
      <c r="U134" s="30" t="n">
        <v>2142.2</v>
      </c>
      <c r="V134" s="30" t="n">
        <v>2180.021</v>
      </c>
      <c r="W134" s="30" t="n">
        <v>2086.562</v>
      </c>
      <c r="X134" s="30" t="n">
        <v>1992.294</v>
      </c>
      <c r="Y134" s="30" t="n">
        <v>1966.072</v>
      </c>
      <c r="Z134" s="30" t="n">
        <v>1962.647</v>
      </c>
      <c r="AA134" s="30" t="n">
        <v>1988.448</v>
      </c>
      <c r="AB134" s="31">
        <f>AA134</f>
        <v/>
      </c>
      <c r="AC134" s="31">
        <f>AB134</f>
        <v/>
      </c>
      <c r="AD134" s="31">
        <f>AC134</f>
        <v/>
      </c>
      <c r="AE134" s="31">
        <f>AD134</f>
        <v/>
      </c>
      <c r="AF134" s="31">
        <f>AE134</f>
        <v/>
      </c>
      <c r="AG134" s="31">
        <f>AF134</f>
        <v/>
      </c>
      <c r="AH134" s="31">
        <f>AG134</f>
        <v/>
      </c>
      <c r="AI134" s="31">
        <f>AH134</f>
        <v/>
      </c>
      <c r="AK134" s="30" t="n">
        <v>1223.703</v>
      </c>
      <c r="AL134" s="30" t="n">
        <v>1516.208</v>
      </c>
      <c r="AM134" s="30" t="n">
        <v>2398.377</v>
      </c>
      <c r="AN134" s="30" t="n">
        <v>2180.021</v>
      </c>
      <c r="AO134" s="30" t="n">
        <v>1962.647</v>
      </c>
      <c r="AP134" s="31">
        <f>AD134</f>
        <v/>
      </c>
      <c r="AQ134" s="31">
        <f>AH134</f>
        <v/>
      </c>
      <c r="AR134" s="31">
        <f>AQ134</f>
        <v/>
      </c>
      <c r="AS134" s="31">
        <f>AR134</f>
        <v/>
      </c>
      <c r="AT134" s="31">
        <f>AS134</f>
        <v/>
      </c>
    </row>
    <row r="135">
      <c r="C135" s="8" t="inlineStr">
        <is>
          <t>Other Non-current Liabilities</t>
        </is>
      </c>
      <c r="G135" s="30" t="n">
        <v>99.601</v>
      </c>
      <c r="H135" s="30" t="n">
        <v>96.42700000000001</v>
      </c>
      <c r="I135" s="30" t="n">
        <v>97.38200000000001</v>
      </c>
      <c r="J135" s="30" t="n">
        <v>94.006</v>
      </c>
      <c r="K135" s="30" t="n">
        <v>93.81699999999999</v>
      </c>
      <c r="L135" s="30" t="n">
        <v>95.494</v>
      </c>
      <c r="M135" s="30" t="n">
        <v>95.283</v>
      </c>
      <c r="N135" s="30" t="n">
        <v>204.844</v>
      </c>
      <c r="O135" s="30" t="n">
        <v>214.371</v>
      </c>
      <c r="P135" s="30" t="n">
        <v>218.698</v>
      </c>
      <c r="Q135" s="30" t="n">
        <v>253.451</v>
      </c>
      <c r="R135" s="30" t="n">
        <v>385.402</v>
      </c>
      <c r="S135" s="30" t="n">
        <v>399.471</v>
      </c>
      <c r="T135" s="30" t="n">
        <v>427.867</v>
      </c>
      <c r="U135" s="30" t="n">
        <v>455.962</v>
      </c>
      <c r="V135" s="30" t="n">
        <v>541.77</v>
      </c>
      <c r="W135" s="30" t="n">
        <v>562.508</v>
      </c>
      <c r="X135" s="30" t="n">
        <v>552.87</v>
      </c>
      <c r="Y135" s="30" t="n">
        <v>858.71</v>
      </c>
      <c r="Z135" s="30" t="n">
        <v>1300.977</v>
      </c>
      <c r="AA135" s="30" t="n">
        <v>1576.12</v>
      </c>
      <c r="AB135" s="31">
        <f>AA135</f>
        <v/>
      </c>
      <c r="AC135" s="31">
        <f>AB135</f>
        <v/>
      </c>
      <c r="AD135" s="31">
        <f>AC135</f>
        <v/>
      </c>
      <c r="AE135" s="31">
        <f>AD135</f>
        <v/>
      </c>
      <c r="AF135" s="31">
        <f>AE135</f>
        <v/>
      </c>
      <c r="AG135" s="31">
        <f>AF135</f>
        <v/>
      </c>
      <c r="AH135" s="31">
        <f>AG135</f>
        <v/>
      </c>
      <c r="AI135" s="31">
        <f>AH135</f>
        <v/>
      </c>
      <c r="AK135" s="30" t="n">
        <v>94.006</v>
      </c>
      <c r="AL135" s="30" t="n">
        <v>204.844</v>
      </c>
      <c r="AM135" s="30" t="n">
        <v>385.402</v>
      </c>
      <c r="AN135" s="30" t="n">
        <v>541.77</v>
      </c>
      <c r="AO135" s="30" t="n">
        <v>1300.977</v>
      </c>
      <c r="AP135" s="31">
        <f>AD135</f>
        <v/>
      </c>
      <c r="AQ135" s="31">
        <f>AH135</f>
        <v/>
      </c>
      <c r="AR135" s="31">
        <f>AQ135</f>
        <v/>
      </c>
      <c r="AS135" s="31">
        <f>AR135</f>
        <v/>
      </c>
      <c r="AT135" s="31">
        <f>AS135</f>
        <v/>
      </c>
    </row>
    <row r="136">
      <c r="B136" s="6" t="inlineStr">
        <is>
          <t>Total Non-current Liabilities</t>
        </is>
      </c>
      <c r="G136" s="32">
        <f>G127+G128+G129+G130+G131+G132+G133+G134+G135</f>
        <v/>
      </c>
      <c r="H136" s="32">
        <f>H127+H128+H129+H130+H131+H132+H133+H134+H135</f>
        <v/>
      </c>
      <c r="I136" s="32">
        <f>I127+I128+I129+I130+I131+I132+I133+I134+I135</f>
        <v/>
      </c>
      <c r="J136" s="32">
        <f>J127+J128+J129+J130+J131+J132+J133+J134+J135</f>
        <v/>
      </c>
      <c r="K136" s="32">
        <f>K127+K128+K129+K130+K131+K132+K133+K134+K135</f>
        <v/>
      </c>
      <c r="L136" s="32">
        <f>L127+L128+L129+L130+L131+L132+L133+L134+L135</f>
        <v/>
      </c>
      <c r="M136" s="32">
        <f>M127+M128+M129+M130+M131+M132+M133+M134+M135</f>
        <v/>
      </c>
      <c r="N136" s="32">
        <f>N127+N128+N129+N130+N131+N132+N133+N134+N135</f>
        <v/>
      </c>
      <c r="O136" s="32">
        <f>O127+O128+O129+O130+O131+O132+O133+O134+O135</f>
        <v/>
      </c>
      <c r="P136" s="32">
        <f>P127+P128+P129+P130+P131+P132+P133+P134+P135</f>
        <v/>
      </c>
      <c r="Q136" s="32">
        <f>Q127+Q128+Q129+Q130+Q131+Q132+Q133+Q134+Q135</f>
        <v/>
      </c>
      <c r="R136" s="32">
        <f>R127+R128+R129+R130+R131+R132+R133+R134+R135</f>
        <v/>
      </c>
      <c r="S136" s="32">
        <f>S127+S128+S129+S130+S131+S132+S133+S134+S135</f>
        <v/>
      </c>
      <c r="T136" s="32">
        <f>T127+T128+T129+T130+T131+T132+T133+T134+T135</f>
        <v/>
      </c>
      <c r="U136" s="32">
        <f>U127+U128+U129+U130+U131+U132+U133+U134+U135</f>
        <v/>
      </c>
      <c r="V136" s="32">
        <f>V127+V128+V129+V130+V131+V132+V133+V134+V135</f>
        <v/>
      </c>
      <c r="W136" s="32">
        <f>W127+W128+W129+W130+W131+W132+W133+W134+W135</f>
        <v/>
      </c>
      <c r="X136" s="32">
        <f>X127+X128+X129+X130+X131+X132+X133+X134+X135</f>
        <v/>
      </c>
      <c r="Y136" s="32">
        <f>Y127+Y128+Y129+Y130+Y131+Y132+Y133+Y134+Y135</f>
        <v/>
      </c>
      <c r="Z136" s="32">
        <f>Z127+Z128+Z129+Z130+Z131+Z132+Z133+Z134+Z135</f>
        <v/>
      </c>
      <c r="AA136" s="32">
        <f>AA127+AA128+AA129+AA130+AA131+AA132+AA133+AA134+AA135</f>
        <v/>
      </c>
      <c r="AB136" s="32">
        <f>AB127+AB128+AB129+AB130+AB131+AB132+AB133+AB134+AB135</f>
        <v/>
      </c>
      <c r="AC136" s="32">
        <f>AC127+AC128+AC129+AC130+AC131+AC132+AC133+AC134+AC135</f>
        <v/>
      </c>
      <c r="AD136" s="32">
        <f>AD127+AD128+AD129+AD130+AD131+AD132+AD133+AD134+AD135</f>
        <v/>
      </c>
      <c r="AE136" s="32">
        <f>AE127+AE128+AE129+AE130+AE131+AE132+AE133+AE134+AE135</f>
        <v/>
      </c>
      <c r="AF136" s="32">
        <f>AF127+AF128+AF129+AF130+AF131+AF132+AF133+AF134+AF135</f>
        <v/>
      </c>
      <c r="AG136" s="32">
        <f>AG127+AG128+AG129+AG130+AG131+AG132+AG133+AG134+AG135</f>
        <v/>
      </c>
      <c r="AH136" s="32">
        <f>AH127+AH128+AH129+AH130+AH131+AH132+AH133+AH134+AH135</f>
        <v/>
      </c>
      <c r="AI136" s="32">
        <f>AI127+AI128+AI129+AI130+AI131+AI132+AI133+AI134+AI135</f>
        <v/>
      </c>
      <c r="AK136" s="32">
        <f>AK127+AK128+AK129+AK130+AK131+AK132+AK133+AK134+AK135</f>
        <v/>
      </c>
      <c r="AL136" s="32">
        <f>AL127+AL128+AL129+AL130+AL131+AL132+AL133+AL134+AL135</f>
        <v/>
      </c>
      <c r="AM136" s="32">
        <f>AM127+AM128+AM129+AM130+AM131+AM132+AM133+AM134+AM135</f>
        <v/>
      </c>
      <c r="AN136" s="32">
        <f>AN127+AN128+AN129+AN130+AN131+AN132+AN133+AN134+AN135</f>
        <v/>
      </c>
      <c r="AO136" s="32">
        <f>AO127+AO128+AO129+AO130+AO131+AO132+AO133+AO134+AO135</f>
        <v/>
      </c>
      <c r="AP136" s="32">
        <f>AP127+AP128+AP129+AP130+AP131+AP132+AP133+AP134+AP135</f>
        <v/>
      </c>
      <c r="AQ136" s="32">
        <f>AQ127+AQ128+AQ129+AQ130+AQ131+AQ132+AQ133+AQ134+AQ135</f>
        <v/>
      </c>
      <c r="AR136" s="32">
        <f>AR127+AR128+AR129+AR130+AR131+AR132+AR133+AR134+AR135</f>
        <v/>
      </c>
      <c r="AS136" s="32">
        <f>AS127+AS128+AS129+AS130+AS131+AS132+AS133+AS134+AS135</f>
        <v/>
      </c>
      <c r="AT136" s="32">
        <f>AT127+AT128+AT129+AT130+AT131+AT132+AT133+AT134+AT135</f>
        <v/>
      </c>
    </row>
    <row r="137"/>
    <row r="138">
      <c r="B138" s="6" t="inlineStr">
        <is>
          <t>Total Liabilities</t>
        </is>
      </c>
      <c r="G138" s="32">
        <f>G124+G136</f>
        <v/>
      </c>
      <c r="H138" s="32">
        <f>H124+H136</f>
        <v/>
      </c>
      <c r="I138" s="32">
        <f>I124+I136</f>
        <v/>
      </c>
      <c r="J138" s="32">
        <f>J124+J136</f>
        <v/>
      </c>
      <c r="K138" s="32">
        <f>K124+K136</f>
        <v/>
      </c>
      <c r="L138" s="32">
        <f>L124+L136</f>
        <v/>
      </c>
      <c r="M138" s="32">
        <f>M124+M136</f>
        <v/>
      </c>
      <c r="N138" s="32">
        <f>N124+N136</f>
        <v/>
      </c>
      <c r="O138" s="32">
        <f>O124+O136</f>
        <v/>
      </c>
      <c r="P138" s="32">
        <f>P124+P136</f>
        <v/>
      </c>
      <c r="Q138" s="32">
        <f>Q124+Q136</f>
        <v/>
      </c>
      <c r="R138" s="32">
        <f>R124+R136</f>
        <v/>
      </c>
      <c r="S138" s="32">
        <f>S124+S136</f>
        <v/>
      </c>
      <c r="T138" s="32">
        <f>T124+T136</f>
        <v/>
      </c>
      <c r="U138" s="32">
        <f>U124+U136</f>
        <v/>
      </c>
      <c r="V138" s="32">
        <f>V124+V136</f>
        <v/>
      </c>
      <c r="W138" s="32">
        <f>W124+W136</f>
        <v/>
      </c>
      <c r="X138" s="32">
        <f>X124+X136</f>
        <v/>
      </c>
      <c r="Y138" s="32">
        <f>Y124+Y136</f>
        <v/>
      </c>
      <c r="Z138" s="32">
        <f>Z124+Z136</f>
        <v/>
      </c>
      <c r="AA138" s="32">
        <f>AA124+AA136</f>
        <v/>
      </c>
      <c r="AB138" s="32">
        <f>AB124+AB136</f>
        <v/>
      </c>
      <c r="AC138" s="32">
        <f>AC124+AC136</f>
        <v/>
      </c>
      <c r="AD138" s="32">
        <f>AD124+AD136</f>
        <v/>
      </c>
      <c r="AE138" s="32">
        <f>AE124+AE136</f>
        <v/>
      </c>
      <c r="AF138" s="32">
        <f>AF124+AF136</f>
        <v/>
      </c>
      <c r="AG138" s="32">
        <f>AG124+AG136</f>
        <v/>
      </c>
      <c r="AH138" s="32">
        <f>AH124+AH136</f>
        <v/>
      </c>
      <c r="AI138" s="32">
        <f>AI124+AI136</f>
        <v/>
      </c>
      <c r="AK138" s="32">
        <f>AK124+AK136</f>
        <v/>
      </c>
      <c r="AL138" s="32">
        <f>AL124+AL136</f>
        <v/>
      </c>
      <c r="AM138" s="32">
        <f>AM124+AM136</f>
        <v/>
      </c>
      <c r="AN138" s="32">
        <f>AN124+AN136</f>
        <v/>
      </c>
      <c r="AO138" s="32">
        <f>AO124+AO136</f>
        <v/>
      </c>
      <c r="AP138" s="32">
        <f>AP124+AP136</f>
        <v/>
      </c>
      <c r="AQ138" s="32">
        <f>AQ124+AQ136</f>
        <v/>
      </c>
      <c r="AR138" s="32">
        <f>AR124+AR136</f>
        <v/>
      </c>
      <c r="AS138" s="32">
        <f>AS124+AS136</f>
        <v/>
      </c>
      <c r="AT138" s="32">
        <f>AT124+AT136</f>
        <v/>
      </c>
    </row>
    <row r="139">
      <c r="D139" s="3" t="inlineStr">
        <is>
          <t>Recon: Total Liabilities</t>
        </is>
      </c>
      <c r="G139" s="33">
        <f>IF(_reported!G17="","",G138-_reported!G17)</f>
        <v/>
      </c>
      <c r="H139" s="33">
        <f>IF(_reported!H17="","",H138-_reported!H17)</f>
        <v/>
      </c>
      <c r="I139" s="33">
        <f>IF(_reported!I17="","",I138-_reported!I17)</f>
        <v/>
      </c>
      <c r="J139" s="33">
        <f>IF(_reported!J17="","",J138-_reported!J17)</f>
        <v/>
      </c>
      <c r="K139" s="33">
        <f>IF(_reported!K17="","",K138-_reported!K17)</f>
        <v/>
      </c>
      <c r="L139" s="33">
        <f>IF(_reported!L17="","",L138-_reported!L17)</f>
        <v/>
      </c>
      <c r="M139" s="33">
        <f>IF(_reported!M17="","",M138-_reported!M17)</f>
        <v/>
      </c>
      <c r="N139" s="33">
        <f>IF(_reported!N17="","",N138-_reported!N17)</f>
        <v/>
      </c>
      <c r="O139" s="33">
        <f>IF(_reported!O17="","",O138-_reported!O17)</f>
        <v/>
      </c>
      <c r="P139" s="33">
        <f>IF(_reported!P17="","",P138-_reported!P17)</f>
        <v/>
      </c>
      <c r="Q139" s="33">
        <f>IF(_reported!Q17="","",Q138-_reported!Q17)</f>
        <v/>
      </c>
      <c r="R139" s="33">
        <f>IF(_reported!R17="","",R138-_reported!R17)</f>
        <v/>
      </c>
      <c r="S139" s="33">
        <f>IF(_reported!S17="","",S138-_reported!S17)</f>
        <v/>
      </c>
      <c r="T139" s="33">
        <f>IF(_reported!T17="","",T138-_reported!T17)</f>
        <v/>
      </c>
      <c r="U139" s="33">
        <f>IF(_reported!U17="","",U138-_reported!U17)</f>
        <v/>
      </c>
      <c r="V139" s="33">
        <f>IF(_reported!V17="","",V138-_reported!V17)</f>
        <v/>
      </c>
      <c r="W139" s="33">
        <f>IF(_reported!W17="","",W138-_reported!W17)</f>
        <v/>
      </c>
      <c r="X139" s="33">
        <f>IF(_reported!X17="","",X138-_reported!X17)</f>
        <v/>
      </c>
      <c r="Y139" s="33">
        <f>IF(_reported!Y17="","",Y138-_reported!Y17)</f>
        <v/>
      </c>
      <c r="Z139" s="33">
        <f>IF(_reported!Z17="","",Z138-_reported!Z17)</f>
        <v/>
      </c>
      <c r="AA139" s="33">
        <f>IF(_reported!AA17="","",AA138-_reported!AA17)</f>
        <v/>
      </c>
      <c r="AB139" s="33">
        <f>IF(_reported!AB17="","",AB138-_reported!AB17)</f>
        <v/>
      </c>
      <c r="AC139" s="33">
        <f>IF(_reported!AC17="","",AC138-_reported!AC17)</f>
        <v/>
      </c>
      <c r="AD139" s="33">
        <f>IF(_reported!AD17="","",AD138-_reported!AD17)</f>
        <v/>
      </c>
      <c r="AE139" s="33">
        <f>IF(_reported!AE17="","",AE138-_reported!AE17)</f>
        <v/>
      </c>
      <c r="AF139" s="33">
        <f>IF(_reported!AF17="","",AF138-_reported!AF17)</f>
        <v/>
      </c>
      <c r="AG139" s="33">
        <f>IF(_reported!AG17="","",AG138-_reported!AG17)</f>
        <v/>
      </c>
      <c r="AH139" s="33">
        <f>IF(_reported!AH17="","",AH138-_reported!AH17)</f>
        <v/>
      </c>
      <c r="AI139" s="33">
        <f>IF(_reported!AI17="","",AI138-_reported!AI17)</f>
        <v/>
      </c>
      <c r="AK139" s="33">
        <f>IF(_reported!AK17="","",AK138-_reported!AK17)</f>
        <v/>
      </c>
      <c r="AL139" s="33">
        <f>IF(_reported!AL17="","",AL138-_reported!AL17)</f>
        <v/>
      </c>
      <c r="AM139" s="33">
        <f>IF(_reported!AM17="","",AM138-_reported!AM17)</f>
        <v/>
      </c>
      <c r="AN139" s="33">
        <f>IF(_reported!AN17="","",AN138-_reported!AN17)</f>
        <v/>
      </c>
      <c r="AO139" s="33">
        <f>IF(_reported!AO17="","",AO138-_reported!AO17)</f>
        <v/>
      </c>
      <c r="AP139" s="33">
        <f>IF(_reported!AP17="","",AP138-_reported!AP17)</f>
        <v/>
      </c>
      <c r="AQ139" s="33">
        <f>IF(_reported!AQ17="","",AQ138-_reported!AQ17)</f>
        <v/>
      </c>
      <c r="AR139" s="33">
        <f>IF(_reported!AR17="","",AR138-_reported!AR17)</f>
        <v/>
      </c>
      <c r="AS139" s="33">
        <f>IF(_reported!AS17="","",AS138-_reported!AS17)</f>
        <v/>
      </c>
      <c r="AT139" s="33">
        <f>IF(_reported!AT17="","",AT138-_reported!AT17)</f>
        <v/>
      </c>
    </row>
    <row r="140"/>
    <row r="141">
      <c r="C141" s="8" t="inlineStr">
        <is>
          <t>Capital Stock</t>
        </is>
      </c>
      <c r="G141" s="28" t="n">
        <v>3657.652</v>
      </c>
      <c r="H141" s="28" t="n">
        <v>3657.652</v>
      </c>
      <c r="I141" s="28" t="n">
        <v>3657.652</v>
      </c>
      <c r="J141" s="28" t="n">
        <v>3657.652</v>
      </c>
      <c r="K141" s="28" t="n">
        <v>3657.652</v>
      </c>
      <c r="L141" s="28" t="n">
        <v>3657.652</v>
      </c>
      <c r="M141" s="28" t="n">
        <v>3657.652</v>
      </c>
      <c r="N141" s="28" t="n">
        <v>3657.652</v>
      </c>
      <c r="O141" s="28" t="n">
        <v>3657.652</v>
      </c>
      <c r="P141" s="28" t="n">
        <v>3657.652</v>
      </c>
      <c r="Q141" s="28" t="n">
        <v>3657.652</v>
      </c>
      <c r="R141" s="28" t="n">
        <v>3657.652</v>
      </c>
      <c r="S141" s="28" t="n">
        <v>3657.652</v>
      </c>
      <c r="T141" s="28" t="n">
        <v>3657.652</v>
      </c>
      <c r="U141" s="28" t="n">
        <v>3657.652</v>
      </c>
      <c r="V141" s="28" t="n">
        <v>3657.652</v>
      </c>
      <c r="W141" s="28" t="n">
        <v>3657.652</v>
      </c>
      <c r="X141" s="28" t="n">
        <v>3657.652</v>
      </c>
      <c r="Y141" s="28" t="n">
        <v>3657.652</v>
      </c>
      <c r="Z141" s="28" t="n">
        <v>3657.652</v>
      </c>
      <c r="AA141" s="28" t="n">
        <v>3657.652</v>
      </c>
      <c r="AB141" s="29">
        <f>AA141</f>
        <v/>
      </c>
      <c r="AC141" s="29">
        <f>AB141</f>
        <v/>
      </c>
      <c r="AD141" s="29">
        <f>AC141</f>
        <v/>
      </c>
      <c r="AE141" s="29">
        <f>AD141</f>
        <v/>
      </c>
      <c r="AF141" s="29">
        <f>AE141</f>
        <v/>
      </c>
      <c r="AG141" s="29">
        <f>AF141</f>
        <v/>
      </c>
      <c r="AH141" s="29">
        <f>AG141</f>
        <v/>
      </c>
      <c r="AI141" s="29">
        <f>AH141</f>
        <v/>
      </c>
      <c r="AK141" s="28" t="n">
        <v>3657.652</v>
      </c>
      <c r="AL141" s="28" t="n">
        <v>3657.652</v>
      </c>
      <c r="AM141" s="28" t="n">
        <v>3657.652</v>
      </c>
      <c r="AN141" s="28" t="n">
        <v>3657.652</v>
      </c>
      <c r="AO141" s="28" t="n">
        <v>3657.652</v>
      </c>
      <c r="AP141" s="29">
        <f>AD141</f>
        <v/>
      </c>
      <c r="AQ141" s="29">
        <f>AH141</f>
        <v/>
      </c>
      <c r="AR141" s="29">
        <f>AQ141</f>
        <v/>
      </c>
      <c r="AS141" s="29">
        <f>AR141</f>
        <v/>
      </c>
      <c r="AT141" s="29">
        <f>AS141</f>
        <v/>
      </c>
    </row>
    <row r="142">
      <c r="C142" s="8" t="inlineStr">
        <is>
          <t>Capital Surplus</t>
        </is>
      </c>
      <c r="G142" s="30" t="n">
        <v>4143.396</v>
      </c>
      <c r="H142" s="30" t="n">
        <v>4334.643</v>
      </c>
      <c r="I142" s="30" t="n">
        <v>4334.643</v>
      </c>
      <c r="J142" s="30" t="n">
        <v>4334.643</v>
      </c>
      <c r="K142" s="30" t="n">
        <v>4336.049</v>
      </c>
      <c r="L142" s="30" t="n">
        <v>4336.17</v>
      </c>
      <c r="M142" s="30" t="n">
        <v>4336.17</v>
      </c>
      <c r="N142" s="30" t="n">
        <v>4336.17</v>
      </c>
      <c r="O142" s="30" t="n">
        <v>4346.633</v>
      </c>
      <c r="P142" s="30" t="n">
        <v>4344.917</v>
      </c>
      <c r="Q142" s="30" t="n">
        <v>4346.117</v>
      </c>
      <c r="R142" s="30" t="n">
        <v>4372.559</v>
      </c>
      <c r="S142" s="30" t="n">
        <v>4405.86</v>
      </c>
      <c r="T142" s="30" t="n">
        <v>4420.115</v>
      </c>
      <c r="U142" s="30" t="n">
        <v>4478.575</v>
      </c>
      <c r="V142" s="30" t="n">
        <v>4487.123</v>
      </c>
      <c r="W142" s="30" t="n">
        <v>4715.035</v>
      </c>
      <c r="X142" s="30" t="n">
        <v>4725.605</v>
      </c>
      <c r="Y142" s="30" t="n">
        <v>4756.764</v>
      </c>
      <c r="Z142" s="30" t="n">
        <v>8953.714</v>
      </c>
      <c r="AA142" s="30" t="n">
        <v>8510.282999999999</v>
      </c>
      <c r="AB142" s="31">
        <f>AA142</f>
        <v/>
      </c>
      <c r="AC142" s="31">
        <f>AB142</f>
        <v/>
      </c>
      <c r="AD142" s="31">
        <f>AC142</f>
        <v/>
      </c>
      <c r="AE142" s="31">
        <f>AD142</f>
        <v/>
      </c>
      <c r="AF142" s="31">
        <f>AE142</f>
        <v/>
      </c>
      <c r="AG142" s="31">
        <f>AF142</f>
        <v/>
      </c>
      <c r="AH142" s="31">
        <f>AG142</f>
        <v/>
      </c>
      <c r="AI142" s="31">
        <f>AH142</f>
        <v/>
      </c>
      <c r="AK142" s="30" t="n">
        <v>4334.643</v>
      </c>
      <c r="AL142" s="30" t="n">
        <v>4336.17</v>
      </c>
      <c r="AM142" s="30" t="n">
        <v>4372.559</v>
      </c>
      <c r="AN142" s="30" t="n">
        <v>4487.123</v>
      </c>
      <c r="AO142" s="30" t="n">
        <v>8953.714</v>
      </c>
      <c r="AP142" s="31">
        <f>AD142</f>
        <v/>
      </c>
      <c r="AQ142" s="31">
        <f>AH142</f>
        <v/>
      </c>
      <c r="AR142" s="31">
        <f>AQ142</f>
        <v/>
      </c>
      <c r="AS142" s="31">
        <f>AR142</f>
        <v/>
      </c>
      <c r="AT142" s="31">
        <f>AS142</f>
        <v/>
      </c>
    </row>
    <row r="143">
      <c r="C143" s="8" t="inlineStr">
        <is>
          <t>Other Equity (incl. treasury shares)</t>
        </is>
      </c>
      <c r="G143" s="30" t="n">
        <v>-2502.783</v>
      </c>
      <c r="H143" s="30" t="n">
        <v>-2295.842</v>
      </c>
      <c r="I143" s="30" t="n">
        <v>-2295.202</v>
      </c>
      <c r="J143" s="30" t="n">
        <v>-2294.562</v>
      </c>
      <c r="K143" s="30" t="n">
        <v>-2320.711</v>
      </c>
      <c r="L143" s="30" t="n">
        <v>-2317.827</v>
      </c>
      <c r="M143" s="30" t="n">
        <v>-2315.171</v>
      </c>
      <c r="N143" s="30" t="n">
        <v>-2311.409</v>
      </c>
      <c r="O143" s="30" t="n">
        <v>-2285.542</v>
      </c>
      <c r="P143" s="30" t="n">
        <v>-2281.141</v>
      </c>
      <c r="Q143" s="30" t="n">
        <v>-2285.868</v>
      </c>
      <c r="R143" s="30" t="n">
        <v>-2269.294</v>
      </c>
      <c r="S143" s="30" t="n">
        <v>-2238.579</v>
      </c>
      <c r="T143" s="30" t="n">
        <v>-2232.308</v>
      </c>
      <c r="U143" s="30" t="n">
        <v>-2197.519</v>
      </c>
      <c r="V143" s="30" t="n">
        <v>-2191.549</v>
      </c>
      <c r="W143" s="30" t="n">
        <v>-2112.689</v>
      </c>
      <c r="X143" s="30" t="n">
        <v>-2104.239</v>
      </c>
      <c r="Y143" s="30" t="n">
        <v>-2098.515</v>
      </c>
      <c r="Z143" s="30" t="n">
        <v>-1348.598</v>
      </c>
      <c r="AA143" s="30" t="n">
        <v>-368.427</v>
      </c>
      <c r="AB143" s="31">
        <f>AA143</f>
        <v/>
      </c>
      <c r="AC143" s="31">
        <f>AB143</f>
        <v/>
      </c>
      <c r="AD143" s="31">
        <f>AC143</f>
        <v/>
      </c>
      <c r="AE143" s="31">
        <f>AD143</f>
        <v/>
      </c>
      <c r="AF143" s="31">
        <f>AE143</f>
        <v/>
      </c>
      <c r="AG143" s="31">
        <f>AF143</f>
        <v/>
      </c>
      <c r="AH143" s="31">
        <f>AG143</f>
        <v/>
      </c>
      <c r="AI143" s="31">
        <f>AH143</f>
        <v/>
      </c>
      <c r="AK143" s="30" t="n">
        <v>-2294.562</v>
      </c>
      <c r="AL143" s="30" t="n">
        <v>-2311.409</v>
      </c>
      <c r="AM143" s="30" t="n">
        <v>-2269.294</v>
      </c>
      <c r="AN143" s="30" t="n">
        <v>-2191.549</v>
      </c>
      <c r="AO143" s="30" t="n">
        <v>-1348.598</v>
      </c>
      <c r="AP143" s="31">
        <f>AD143</f>
        <v/>
      </c>
      <c r="AQ143" s="31">
        <f>AH143</f>
        <v/>
      </c>
      <c r="AR143" s="31">
        <f>AQ143</f>
        <v/>
      </c>
      <c r="AS143" s="31">
        <f>AR143</f>
        <v/>
      </c>
      <c r="AT143" s="31">
        <f>AS143</f>
        <v/>
      </c>
    </row>
    <row r="144">
      <c r="C144" s="8" t="inlineStr">
        <is>
          <t>Accumulated Other Comprehensive Income</t>
        </is>
      </c>
      <c r="G144" s="30" t="n">
        <v>-122.197</v>
      </c>
      <c r="H144" s="30" t="n">
        <v>-2.505</v>
      </c>
      <c r="I144" s="30" t="n">
        <v>522.687</v>
      </c>
      <c r="J144" s="30" t="n">
        <v>675.271</v>
      </c>
      <c r="K144" s="30" t="n">
        <v>993.775</v>
      </c>
      <c r="L144" s="30" t="n">
        <v>1692.58</v>
      </c>
      <c r="M144" s="30" t="n">
        <v>2762.757</v>
      </c>
      <c r="N144" s="30" t="n">
        <v>898.682</v>
      </c>
      <c r="O144" s="30" t="n">
        <v>1372.661</v>
      </c>
      <c r="P144" s="30" t="n">
        <v>1026.867</v>
      </c>
      <c r="Q144" s="30" t="n">
        <v>1196.594</v>
      </c>
      <c r="R144" s="30" t="n">
        <v>1014.055</v>
      </c>
      <c r="S144" s="30" t="n">
        <v>1293.592</v>
      </c>
      <c r="T144" s="30" t="n">
        <v>1686.207</v>
      </c>
      <c r="U144" s="30" t="n">
        <v>1519.102</v>
      </c>
      <c r="V144" s="30" t="n">
        <v>2532.107</v>
      </c>
      <c r="W144" s="30" t="n">
        <v>2542.14</v>
      </c>
      <c r="X144" s="30" t="n">
        <v>1490.236</v>
      </c>
      <c r="Y144" s="30" t="n">
        <v>1978.879</v>
      </c>
      <c r="Z144" s="30" t="n">
        <v>2676.862</v>
      </c>
      <c r="AA144" s="30" t="n">
        <v>3745.189</v>
      </c>
      <c r="AB144" s="31">
        <f>AA144</f>
        <v/>
      </c>
      <c r="AC144" s="31">
        <f>AB144</f>
        <v/>
      </c>
      <c r="AD144" s="31">
        <f>AC144</f>
        <v/>
      </c>
      <c r="AE144" s="31">
        <f>AD144</f>
        <v/>
      </c>
      <c r="AF144" s="31">
        <f>AE144</f>
        <v/>
      </c>
      <c r="AG144" s="31">
        <f>AF144</f>
        <v/>
      </c>
      <c r="AH144" s="31">
        <f>AG144</f>
        <v/>
      </c>
      <c r="AI144" s="31">
        <f>AH144</f>
        <v/>
      </c>
      <c r="AK144" s="30" t="n">
        <v>675.271</v>
      </c>
      <c r="AL144" s="30" t="n">
        <v>898.682</v>
      </c>
      <c r="AM144" s="30" t="n">
        <v>1014.055</v>
      </c>
      <c r="AN144" s="30" t="n">
        <v>2532.107</v>
      </c>
      <c r="AO144" s="30" t="n">
        <v>2676.862</v>
      </c>
      <c r="AP144" s="31">
        <f>AD144</f>
        <v/>
      </c>
      <c r="AQ144" s="31">
        <f>AH144</f>
        <v/>
      </c>
      <c r="AR144" s="31">
        <f>AQ144</f>
        <v/>
      </c>
      <c r="AS144" s="31">
        <f>AR144</f>
        <v/>
      </c>
      <c r="AT144" s="31">
        <f>AS144</f>
        <v/>
      </c>
    </row>
    <row r="145">
      <c r="C145" s="8" t="inlineStr">
        <is>
          <t>Retained Earnings</t>
        </is>
      </c>
      <c r="G145" s="30" t="n">
        <v>47178.853</v>
      </c>
      <c r="H145" s="30" t="n">
        <v>49156.421</v>
      </c>
      <c r="I145" s="30" t="n">
        <v>52460.405</v>
      </c>
      <c r="J145" s="30" t="n">
        <v>55784.068</v>
      </c>
      <c r="K145" s="30" t="n">
        <v>56692.698</v>
      </c>
      <c r="L145" s="30" t="n">
        <v>59346.943</v>
      </c>
      <c r="M145" s="30" t="n">
        <v>60232.908</v>
      </c>
      <c r="N145" s="30" t="n">
        <v>56685.26</v>
      </c>
      <c r="O145" s="30" t="n">
        <v>53893.809</v>
      </c>
      <c r="P145" s="30" t="n">
        <v>50686.06</v>
      </c>
      <c r="Q145" s="30" t="n">
        <v>48287.78</v>
      </c>
      <c r="R145" s="30" t="n">
        <v>46729.313</v>
      </c>
      <c r="S145" s="30" t="n">
        <v>48391.71</v>
      </c>
      <c r="T145" s="30" t="n">
        <v>52301.637</v>
      </c>
      <c r="U145" s="30" t="n">
        <v>57842.344</v>
      </c>
      <c r="V145" s="30" t="n">
        <v>65418.061</v>
      </c>
      <c r="W145" s="30" t="n">
        <v>72621.87300000001</v>
      </c>
      <c r="X145" s="30" t="n">
        <v>79357.906</v>
      </c>
      <c r="Y145" s="30" t="n">
        <v>91690.724</v>
      </c>
      <c r="Z145" s="30" t="n">
        <v>106576.548</v>
      </c>
      <c r="AA145" s="30" t="n">
        <v>148746.385</v>
      </c>
      <c r="AB145" s="31">
        <f>AA145+AB33+AB253</f>
        <v/>
      </c>
      <c r="AC145" s="31">
        <f>AB145+AC33+AC253</f>
        <v/>
      </c>
      <c r="AD145" s="31">
        <f>AC145+AD33+AD253</f>
        <v/>
      </c>
      <c r="AE145" s="31">
        <f>AD145+AE33+AE253</f>
        <v/>
      </c>
      <c r="AF145" s="31">
        <f>AE145+AF33+AF253</f>
        <v/>
      </c>
      <c r="AG145" s="31">
        <f>AF145+AG33+AG253</f>
        <v/>
      </c>
      <c r="AH145" s="31">
        <f>AG145+AH33+AH253</f>
        <v/>
      </c>
      <c r="AI145" s="31">
        <f>AH145+AI33+AI253</f>
        <v/>
      </c>
      <c r="AK145" s="30" t="n">
        <v>55784.068</v>
      </c>
      <c r="AL145" s="30" t="n">
        <v>56685.26</v>
      </c>
      <c r="AM145" s="30" t="n">
        <v>46729.313</v>
      </c>
      <c r="AN145" s="30" t="n">
        <v>65418.061</v>
      </c>
      <c r="AO145" s="30" t="n">
        <v>106576.548</v>
      </c>
      <c r="AP145" s="31">
        <f>AD145</f>
        <v/>
      </c>
      <c r="AQ145" s="31">
        <f>AH145</f>
        <v/>
      </c>
      <c r="AR145" s="31">
        <f>AQ145+AR33+AR253</f>
        <v/>
      </c>
      <c r="AS145" s="31">
        <f>AR145+AS33+AS253</f>
        <v/>
      </c>
      <c r="AT145" s="31">
        <f>AS145+AT33+AT253</f>
        <v/>
      </c>
    </row>
    <row r="146">
      <c r="B146" s="6" t="inlineStr">
        <is>
          <t>Total Equity Attributable to Owners of the Parent</t>
        </is>
      </c>
      <c r="G146" s="32">
        <f>G141+G142+G143+G144+G145</f>
        <v/>
      </c>
      <c r="H146" s="32">
        <f>H141+H142+H143+H144+H145</f>
        <v/>
      </c>
      <c r="I146" s="32">
        <f>I141+I142+I143+I144+I145</f>
        <v/>
      </c>
      <c r="J146" s="32">
        <f>J141+J142+J143+J144+J145</f>
        <v/>
      </c>
      <c r="K146" s="32">
        <f>K141+K142+K143+K144+K145</f>
        <v/>
      </c>
      <c r="L146" s="32">
        <f>L141+L142+L143+L144+L145</f>
        <v/>
      </c>
      <c r="M146" s="32">
        <f>M141+M142+M143+M144+M145</f>
        <v/>
      </c>
      <c r="N146" s="32">
        <f>N141+N142+N143+N144+N145</f>
        <v/>
      </c>
      <c r="O146" s="32">
        <f>O141+O142+O143+O144+O145</f>
        <v/>
      </c>
      <c r="P146" s="32">
        <f>P141+P142+P143+P144+P145</f>
        <v/>
      </c>
      <c r="Q146" s="32">
        <f>Q141+Q142+Q143+Q144+Q145</f>
        <v/>
      </c>
      <c r="R146" s="32">
        <f>R141+R142+R143+R144+R145</f>
        <v/>
      </c>
      <c r="S146" s="32">
        <f>S141+S142+S143+S144+S145</f>
        <v/>
      </c>
      <c r="T146" s="32">
        <f>T141+T142+T143+T144+T145</f>
        <v/>
      </c>
      <c r="U146" s="32">
        <f>U141+U142+U143+U144+U145</f>
        <v/>
      </c>
      <c r="V146" s="32">
        <f>V141+V142+V143+V144+V145</f>
        <v/>
      </c>
      <c r="W146" s="32">
        <f>W141+W142+W143+W144+W145</f>
        <v/>
      </c>
      <c r="X146" s="32">
        <f>X141+X142+X143+X144+X145</f>
        <v/>
      </c>
      <c r="Y146" s="32">
        <f>Y141+Y142+Y143+Y144+Y145</f>
        <v/>
      </c>
      <c r="Z146" s="32">
        <f>Z141+Z142+Z143+Z144+Z145</f>
        <v/>
      </c>
      <c r="AA146" s="32">
        <f>AA141+AA142+AA143+AA144+AA145</f>
        <v/>
      </c>
      <c r="AB146" s="32">
        <f>AB141+AB142+AB143+AB144+AB145</f>
        <v/>
      </c>
      <c r="AC146" s="32">
        <f>AC141+AC142+AC143+AC144+AC145</f>
        <v/>
      </c>
      <c r="AD146" s="32">
        <f>AD141+AD142+AD143+AD144+AD145</f>
        <v/>
      </c>
      <c r="AE146" s="32">
        <f>AE141+AE142+AE143+AE144+AE145</f>
        <v/>
      </c>
      <c r="AF146" s="32">
        <f>AF141+AF142+AF143+AF144+AF145</f>
        <v/>
      </c>
      <c r="AG146" s="32">
        <f>AG141+AG142+AG143+AG144+AG145</f>
        <v/>
      </c>
      <c r="AH146" s="32">
        <f>AH141+AH142+AH143+AH144+AH145</f>
        <v/>
      </c>
      <c r="AI146" s="32">
        <f>AI141+AI142+AI143+AI144+AI145</f>
        <v/>
      </c>
      <c r="AK146" s="32">
        <f>AK141+AK142+AK143+AK144+AK145</f>
        <v/>
      </c>
      <c r="AL146" s="32">
        <f>AL141+AL142+AL143+AL144+AL145</f>
        <v/>
      </c>
      <c r="AM146" s="32">
        <f>AM141+AM142+AM143+AM144+AM145</f>
        <v/>
      </c>
      <c r="AN146" s="32">
        <f>AN141+AN142+AN143+AN144+AN145</f>
        <v/>
      </c>
      <c r="AO146" s="32">
        <f>AO141+AO142+AO143+AO144+AO145</f>
        <v/>
      </c>
      <c r="AP146" s="32">
        <f>AP141+AP142+AP143+AP144+AP145</f>
        <v/>
      </c>
      <c r="AQ146" s="32">
        <f>AQ141+AQ142+AQ143+AQ144+AQ145</f>
        <v/>
      </c>
      <c r="AR146" s="32">
        <f>AR141+AR142+AR143+AR144+AR145</f>
        <v/>
      </c>
      <c r="AS146" s="32">
        <f>AS141+AS142+AS143+AS144+AS145</f>
        <v/>
      </c>
      <c r="AT146" s="32">
        <f>AT141+AT142+AT143+AT144+AT145</f>
        <v/>
      </c>
    </row>
    <row r="147">
      <c r="C147" s="8" t="inlineStr">
        <is>
          <t>Non-Controlling Interests</t>
        </is>
      </c>
      <c r="G147" s="30" t="n">
        <v>23.668</v>
      </c>
      <c r="H147" s="30" t="n">
        <v>27.645</v>
      </c>
      <c r="I147" s="30" t="n">
        <v>34.261</v>
      </c>
      <c r="J147" s="30" t="n">
        <v>33.986</v>
      </c>
      <c r="K147" s="30" t="n">
        <v>39.176</v>
      </c>
      <c r="L147" s="30" t="n">
        <v>44.642</v>
      </c>
      <c r="M147" s="30" t="n">
        <v>48.87</v>
      </c>
      <c r="N147" s="30" t="n">
        <v>24.187</v>
      </c>
      <c r="O147" s="30" t="n">
        <v>23.321</v>
      </c>
      <c r="P147" s="30" t="n">
        <v>24.695</v>
      </c>
      <c r="Q147" s="30" t="n">
        <v>29.285</v>
      </c>
      <c r="R147" s="30" t="n">
        <v>-0.533</v>
      </c>
      <c r="S147" s="30" t="n">
        <v>-2.833</v>
      </c>
      <c r="T147" s="30" t="n">
        <v>-3.283</v>
      </c>
      <c r="U147" s="30" t="n">
        <v>1.366</v>
      </c>
      <c r="V147" s="30" t="n">
        <v>12.31</v>
      </c>
      <c r="W147" s="30" t="n">
        <v>14.742</v>
      </c>
      <c r="X147" s="30" t="n">
        <v>15.325</v>
      </c>
      <c r="Y147" s="30" t="n">
        <v>20.775</v>
      </c>
      <c r="Z147" s="30" t="n">
        <v>150.573</v>
      </c>
      <c r="AA147" s="30" t="n">
        <v>88.717</v>
      </c>
      <c r="AB147" s="31">
        <f>AA147</f>
        <v/>
      </c>
      <c r="AC147" s="31">
        <f>AB147</f>
        <v/>
      </c>
      <c r="AD147" s="31">
        <f>AC147</f>
        <v/>
      </c>
      <c r="AE147" s="31">
        <f>AD147</f>
        <v/>
      </c>
      <c r="AF147" s="31">
        <f>AE147</f>
        <v/>
      </c>
      <c r="AG147" s="31">
        <f>AF147</f>
        <v/>
      </c>
      <c r="AH147" s="31">
        <f>AG147</f>
        <v/>
      </c>
      <c r="AI147" s="31">
        <f>AH147</f>
        <v/>
      </c>
      <c r="AK147" s="30" t="n">
        <v>33.986</v>
      </c>
      <c r="AL147" s="30" t="n">
        <v>24.187</v>
      </c>
      <c r="AM147" s="30" t="n">
        <v>-0.533</v>
      </c>
      <c r="AN147" s="30" t="n">
        <v>12.31</v>
      </c>
      <c r="AO147" s="30" t="n">
        <v>150.573</v>
      </c>
      <c r="AP147" s="31">
        <f>AD147</f>
        <v/>
      </c>
      <c r="AQ147" s="31">
        <f>AH147</f>
        <v/>
      </c>
      <c r="AR147" s="31">
        <f>AQ147</f>
        <v/>
      </c>
      <c r="AS147" s="31">
        <f>AR147</f>
        <v/>
      </c>
      <c r="AT147" s="31">
        <f>AS147</f>
        <v/>
      </c>
    </row>
    <row r="148">
      <c r="B148" s="6" t="inlineStr">
        <is>
          <t>Total Equity</t>
        </is>
      </c>
      <c r="G148" s="32">
        <f>G146+G147</f>
        <v/>
      </c>
      <c r="H148" s="32">
        <f>H146+H147</f>
        <v/>
      </c>
      <c r="I148" s="32">
        <f>I146+I147</f>
        <v/>
      </c>
      <c r="J148" s="32">
        <f>J146+J147</f>
        <v/>
      </c>
      <c r="K148" s="32">
        <f>K146+K147</f>
        <v/>
      </c>
      <c r="L148" s="32">
        <f>L146+L147</f>
        <v/>
      </c>
      <c r="M148" s="32">
        <f>M146+M147</f>
        <v/>
      </c>
      <c r="N148" s="32">
        <f>N146+N147</f>
        <v/>
      </c>
      <c r="O148" s="32">
        <f>O146+O147</f>
        <v/>
      </c>
      <c r="P148" s="32">
        <f>P146+P147</f>
        <v/>
      </c>
      <c r="Q148" s="32">
        <f>Q146+Q147</f>
        <v/>
      </c>
      <c r="R148" s="32">
        <f>R146+R147</f>
        <v/>
      </c>
      <c r="S148" s="32">
        <f>S146+S147</f>
        <v/>
      </c>
      <c r="T148" s="32">
        <f>T146+T147</f>
        <v/>
      </c>
      <c r="U148" s="32">
        <f>U146+U147</f>
        <v/>
      </c>
      <c r="V148" s="32">
        <f>V146+V147</f>
        <v/>
      </c>
      <c r="W148" s="32">
        <f>W146+W147</f>
        <v/>
      </c>
      <c r="X148" s="32">
        <f>X146+X147</f>
        <v/>
      </c>
      <c r="Y148" s="32">
        <f>Y146+Y147</f>
        <v/>
      </c>
      <c r="Z148" s="32">
        <f>Z146+Z147</f>
        <v/>
      </c>
      <c r="AA148" s="32">
        <f>AA146+AA147</f>
        <v/>
      </c>
      <c r="AB148" s="32">
        <f>AB146+AB147</f>
        <v/>
      </c>
      <c r="AC148" s="32">
        <f>AC146+AC147</f>
        <v/>
      </c>
      <c r="AD148" s="32">
        <f>AD146+AD147</f>
        <v/>
      </c>
      <c r="AE148" s="32">
        <f>AE146+AE147</f>
        <v/>
      </c>
      <c r="AF148" s="32">
        <f>AF146+AF147</f>
        <v/>
      </c>
      <c r="AG148" s="32">
        <f>AG146+AG147</f>
        <v/>
      </c>
      <c r="AH148" s="32">
        <f>AH146+AH147</f>
        <v/>
      </c>
      <c r="AI148" s="32">
        <f>AI146+AI147</f>
        <v/>
      </c>
      <c r="AK148" s="32">
        <f>AK146+AK147</f>
        <v/>
      </c>
      <c r="AL148" s="32">
        <f>AL146+AL147</f>
        <v/>
      </c>
      <c r="AM148" s="32">
        <f>AM146+AM147</f>
        <v/>
      </c>
      <c r="AN148" s="32">
        <f>AN146+AN147</f>
        <v/>
      </c>
      <c r="AO148" s="32">
        <f>AO146+AO147</f>
        <v/>
      </c>
      <c r="AP148" s="32">
        <f>AP146+AP147</f>
        <v/>
      </c>
      <c r="AQ148" s="32">
        <f>AQ146+AQ147</f>
        <v/>
      </c>
      <c r="AR148" s="32">
        <f>AR146+AR147</f>
        <v/>
      </c>
      <c r="AS148" s="32">
        <f>AS146+AS147</f>
        <v/>
      </c>
      <c r="AT148" s="32">
        <f>AT146+AT147</f>
        <v/>
      </c>
    </row>
    <row r="149">
      <c r="D149" s="3" t="inlineStr">
        <is>
          <t>Recon: Total Equity</t>
        </is>
      </c>
      <c r="G149" s="33">
        <f>IF(_reported!G18="","",G148-_reported!G18)</f>
        <v/>
      </c>
      <c r="H149" s="33">
        <f>IF(_reported!H18="","",H148-_reported!H18)</f>
        <v/>
      </c>
      <c r="I149" s="33">
        <f>IF(_reported!I18="","",I148-_reported!I18)</f>
        <v/>
      </c>
      <c r="J149" s="33">
        <f>IF(_reported!J18="","",J148-_reported!J18)</f>
        <v/>
      </c>
      <c r="K149" s="33">
        <f>IF(_reported!K18="","",K148-_reported!K18)</f>
        <v/>
      </c>
      <c r="L149" s="33">
        <f>IF(_reported!L18="","",L148-_reported!L18)</f>
        <v/>
      </c>
      <c r="M149" s="33">
        <f>IF(_reported!M18="","",M148-_reported!M18)</f>
        <v/>
      </c>
      <c r="N149" s="33">
        <f>IF(_reported!N18="","",N148-_reported!N18)</f>
        <v/>
      </c>
      <c r="O149" s="33">
        <f>IF(_reported!O18="","",O148-_reported!O18)</f>
        <v/>
      </c>
      <c r="P149" s="33">
        <f>IF(_reported!P18="","",P148-_reported!P18)</f>
        <v/>
      </c>
      <c r="Q149" s="33">
        <f>IF(_reported!Q18="","",Q148-_reported!Q18)</f>
        <v/>
      </c>
      <c r="R149" s="33">
        <f>IF(_reported!R18="","",R148-_reported!R18)</f>
        <v/>
      </c>
      <c r="S149" s="33">
        <f>IF(_reported!S18="","",S148-_reported!S18)</f>
        <v/>
      </c>
      <c r="T149" s="33">
        <f>IF(_reported!T18="","",T148-_reported!T18)</f>
        <v/>
      </c>
      <c r="U149" s="33">
        <f>IF(_reported!U18="","",U148-_reported!U18)</f>
        <v/>
      </c>
      <c r="V149" s="33">
        <f>IF(_reported!V18="","",V148-_reported!V18)</f>
        <v/>
      </c>
      <c r="W149" s="33">
        <f>IF(_reported!W18="","",W148-_reported!W18)</f>
        <v/>
      </c>
      <c r="X149" s="33">
        <f>IF(_reported!X18="","",X148-_reported!X18)</f>
        <v/>
      </c>
      <c r="Y149" s="33">
        <f>IF(_reported!Y18="","",Y148-_reported!Y18)</f>
        <v/>
      </c>
      <c r="Z149" s="33">
        <f>IF(_reported!Z18="","",Z148-_reported!Z18)</f>
        <v/>
      </c>
      <c r="AA149" s="33">
        <f>IF(_reported!AA18="","",AA148-_reported!AA18)</f>
        <v/>
      </c>
      <c r="AB149" s="33">
        <f>IF(_reported!AB18="","",AB148-_reported!AB18)</f>
        <v/>
      </c>
      <c r="AC149" s="33">
        <f>IF(_reported!AC18="","",AC148-_reported!AC18)</f>
        <v/>
      </c>
      <c r="AD149" s="33">
        <f>IF(_reported!AD18="","",AD148-_reported!AD18)</f>
        <v/>
      </c>
      <c r="AE149" s="33">
        <f>IF(_reported!AE18="","",AE148-_reported!AE18)</f>
        <v/>
      </c>
      <c r="AF149" s="33">
        <f>IF(_reported!AF18="","",AF148-_reported!AF18)</f>
        <v/>
      </c>
      <c r="AG149" s="33">
        <f>IF(_reported!AG18="","",AG148-_reported!AG18)</f>
        <v/>
      </c>
      <c r="AH149" s="33">
        <f>IF(_reported!AH18="","",AH148-_reported!AH18)</f>
        <v/>
      </c>
      <c r="AI149" s="33">
        <f>IF(_reported!AI18="","",AI148-_reported!AI18)</f>
        <v/>
      </c>
      <c r="AK149" s="33">
        <f>IF(_reported!AK18="","",AK148-_reported!AK18)</f>
        <v/>
      </c>
      <c r="AL149" s="33">
        <f>IF(_reported!AL18="","",AL148-_reported!AL18)</f>
        <v/>
      </c>
      <c r="AM149" s="33">
        <f>IF(_reported!AM18="","",AM148-_reported!AM18)</f>
        <v/>
      </c>
      <c r="AN149" s="33">
        <f>IF(_reported!AN18="","",AN148-_reported!AN18)</f>
        <v/>
      </c>
      <c r="AO149" s="33">
        <f>IF(_reported!AO18="","",AO148-_reported!AO18)</f>
        <v/>
      </c>
      <c r="AP149" s="33">
        <f>IF(_reported!AP18="","",AP148-_reported!AP18)</f>
        <v/>
      </c>
      <c r="AQ149" s="33">
        <f>IF(_reported!AQ18="","",AQ148-_reported!AQ18)</f>
        <v/>
      </c>
      <c r="AR149" s="33">
        <f>IF(_reported!AR18="","",AR148-_reported!AR18)</f>
        <v/>
      </c>
      <c r="AS149" s="33">
        <f>IF(_reported!AS18="","",AS148-_reported!AS18)</f>
        <v/>
      </c>
      <c r="AT149" s="33">
        <f>IF(_reported!AT18="","",AT148-_reported!AT18)</f>
        <v/>
      </c>
    </row>
    <row r="150"/>
    <row r="151">
      <c r="B151" s="6" t="inlineStr">
        <is>
          <t>Total Liabilities + Equity</t>
        </is>
      </c>
      <c r="G151" s="32">
        <f>G138+G148</f>
        <v/>
      </c>
      <c r="H151" s="32">
        <f>H138+H148</f>
        <v/>
      </c>
      <c r="I151" s="32">
        <f>I138+I148</f>
        <v/>
      </c>
      <c r="J151" s="32">
        <f>J138+J148</f>
        <v/>
      </c>
      <c r="K151" s="32">
        <f>K138+K148</f>
        <v/>
      </c>
      <c r="L151" s="32">
        <f>L138+L148</f>
        <v/>
      </c>
      <c r="M151" s="32">
        <f>M138+M148</f>
        <v/>
      </c>
      <c r="N151" s="32">
        <f>N138+N148</f>
        <v/>
      </c>
      <c r="O151" s="32">
        <f>O138+O148</f>
        <v/>
      </c>
      <c r="P151" s="32">
        <f>P138+P148</f>
        <v/>
      </c>
      <c r="Q151" s="32">
        <f>Q138+Q148</f>
        <v/>
      </c>
      <c r="R151" s="32">
        <f>R138+R148</f>
        <v/>
      </c>
      <c r="S151" s="32">
        <f>S138+S148</f>
        <v/>
      </c>
      <c r="T151" s="32">
        <f>T138+T148</f>
        <v/>
      </c>
      <c r="U151" s="32">
        <f>U138+U148</f>
        <v/>
      </c>
      <c r="V151" s="32">
        <f>V138+V148</f>
        <v/>
      </c>
      <c r="W151" s="32">
        <f>W138+W148</f>
        <v/>
      </c>
      <c r="X151" s="32">
        <f>X138+X148</f>
        <v/>
      </c>
      <c r="Y151" s="32">
        <f>Y138+Y148</f>
        <v/>
      </c>
      <c r="Z151" s="32">
        <f>Z138+Z148</f>
        <v/>
      </c>
      <c r="AA151" s="32">
        <f>AA138+AA148</f>
        <v/>
      </c>
      <c r="AB151" s="32">
        <f>AB138+AB148</f>
        <v/>
      </c>
      <c r="AC151" s="32">
        <f>AC138+AC148</f>
        <v/>
      </c>
      <c r="AD151" s="32">
        <f>AD138+AD148</f>
        <v/>
      </c>
      <c r="AE151" s="32">
        <f>AE138+AE148</f>
        <v/>
      </c>
      <c r="AF151" s="32">
        <f>AF138+AF148</f>
        <v/>
      </c>
      <c r="AG151" s="32">
        <f>AG138+AG148</f>
        <v/>
      </c>
      <c r="AH151" s="32">
        <f>AH138+AH148</f>
        <v/>
      </c>
      <c r="AI151" s="32">
        <f>AI138+AI148</f>
        <v/>
      </c>
      <c r="AK151" s="32">
        <f>AK138+AK148</f>
        <v/>
      </c>
      <c r="AL151" s="32">
        <f>AL138+AL148</f>
        <v/>
      </c>
      <c r="AM151" s="32">
        <f>AM138+AM148</f>
        <v/>
      </c>
      <c r="AN151" s="32">
        <f>AN138+AN148</f>
        <v/>
      </c>
      <c r="AO151" s="32">
        <f>AO138+AO148</f>
        <v/>
      </c>
      <c r="AP151" s="32">
        <f>AP138+AP148</f>
        <v/>
      </c>
      <c r="AQ151" s="32">
        <f>AQ138+AQ148</f>
        <v/>
      </c>
      <c r="AR151" s="32">
        <f>AR138+AR148</f>
        <v/>
      </c>
      <c r="AS151" s="32">
        <f>AS138+AS148</f>
        <v/>
      </c>
      <c r="AT151" s="32">
        <f>AT138+AT148</f>
        <v/>
      </c>
    </row>
    <row r="152">
      <c r="D152" s="3" t="inlineStr">
        <is>
          <t>Recon: Total L&amp;E</t>
        </is>
      </c>
      <c r="G152" s="33">
        <f>IF(_reported!G19="","",G151-_reported!G19)</f>
        <v/>
      </c>
      <c r="H152" s="33">
        <f>IF(_reported!H19="","",H151-_reported!H19)</f>
        <v/>
      </c>
      <c r="I152" s="33">
        <f>IF(_reported!I19="","",I151-_reported!I19)</f>
        <v/>
      </c>
      <c r="J152" s="33">
        <f>IF(_reported!J19="","",J151-_reported!J19)</f>
        <v/>
      </c>
      <c r="K152" s="33">
        <f>IF(_reported!K19="","",K151-_reported!K19)</f>
        <v/>
      </c>
      <c r="L152" s="33">
        <f>IF(_reported!L19="","",L151-_reported!L19)</f>
        <v/>
      </c>
      <c r="M152" s="33">
        <f>IF(_reported!M19="","",M151-_reported!M19)</f>
        <v/>
      </c>
      <c r="N152" s="33">
        <f>IF(_reported!N19="","",N151-_reported!N19)</f>
        <v/>
      </c>
      <c r="O152" s="33">
        <f>IF(_reported!O19="","",O151-_reported!O19)</f>
        <v/>
      </c>
      <c r="P152" s="33">
        <f>IF(_reported!P19="","",P151-_reported!P19)</f>
        <v/>
      </c>
      <c r="Q152" s="33">
        <f>IF(_reported!Q19="","",Q151-_reported!Q19)</f>
        <v/>
      </c>
      <c r="R152" s="33">
        <f>IF(_reported!R19="","",R151-_reported!R19)</f>
        <v/>
      </c>
      <c r="S152" s="33">
        <f>IF(_reported!S19="","",S151-_reported!S19)</f>
        <v/>
      </c>
      <c r="T152" s="33">
        <f>IF(_reported!T19="","",T151-_reported!T19)</f>
        <v/>
      </c>
      <c r="U152" s="33">
        <f>IF(_reported!U19="","",U151-_reported!U19)</f>
        <v/>
      </c>
      <c r="V152" s="33">
        <f>IF(_reported!V19="","",V151-_reported!V19)</f>
        <v/>
      </c>
      <c r="W152" s="33">
        <f>IF(_reported!W19="","",W151-_reported!W19)</f>
        <v/>
      </c>
      <c r="X152" s="33">
        <f>IF(_reported!X19="","",X151-_reported!X19)</f>
        <v/>
      </c>
      <c r="Y152" s="33">
        <f>IF(_reported!Y19="","",Y151-_reported!Y19)</f>
        <v/>
      </c>
      <c r="Z152" s="33">
        <f>IF(_reported!Z19="","",Z151-_reported!Z19)</f>
        <v/>
      </c>
      <c r="AA152" s="33">
        <f>IF(_reported!AA19="","",AA151-_reported!AA19)</f>
        <v/>
      </c>
      <c r="AB152" s="33">
        <f>IF(_reported!AB19="","",AB151-_reported!AB19)</f>
        <v/>
      </c>
      <c r="AC152" s="33">
        <f>IF(_reported!AC19="","",AC151-_reported!AC19)</f>
        <v/>
      </c>
      <c r="AD152" s="33">
        <f>IF(_reported!AD19="","",AD151-_reported!AD19)</f>
        <v/>
      </c>
      <c r="AE152" s="33">
        <f>IF(_reported!AE19="","",AE151-_reported!AE19)</f>
        <v/>
      </c>
      <c r="AF152" s="33">
        <f>IF(_reported!AF19="","",AF151-_reported!AF19)</f>
        <v/>
      </c>
      <c r="AG152" s="33">
        <f>IF(_reported!AG19="","",AG151-_reported!AG19)</f>
        <v/>
      </c>
      <c r="AH152" s="33">
        <f>IF(_reported!AH19="","",AH151-_reported!AH19)</f>
        <v/>
      </c>
      <c r="AI152" s="33">
        <f>IF(_reported!AI19="","",AI151-_reported!AI19)</f>
        <v/>
      </c>
      <c r="AK152" s="33">
        <f>IF(_reported!AK19="","",AK151-_reported!AK19)</f>
        <v/>
      </c>
      <c r="AL152" s="33">
        <f>IF(_reported!AL19="","",AL151-_reported!AL19)</f>
        <v/>
      </c>
      <c r="AM152" s="33">
        <f>IF(_reported!AM19="","",AM151-_reported!AM19)</f>
        <v/>
      </c>
      <c r="AN152" s="33">
        <f>IF(_reported!AN19="","",AN151-_reported!AN19)</f>
        <v/>
      </c>
      <c r="AO152" s="33">
        <f>IF(_reported!AO19="","",AO151-_reported!AO19)</f>
        <v/>
      </c>
      <c r="AP152" s="33">
        <f>IF(_reported!AP19="","",AP151-_reported!AP19)</f>
        <v/>
      </c>
      <c r="AQ152" s="33">
        <f>IF(_reported!AQ19="","",AQ151-_reported!AQ19)</f>
        <v/>
      </c>
      <c r="AR152" s="33">
        <f>IF(_reported!AR19="","",AR151-_reported!AR19)</f>
        <v/>
      </c>
      <c r="AS152" s="33">
        <f>IF(_reported!AS19="","",AS151-_reported!AS19)</f>
        <v/>
      </c>
      <c r="AT152" s="33">
        <f>IF(_reported!AT19="","",AT151-_reported!AT19)</f>
        <v/>
      </c>
    </row>
    <row r="153"/>
    <row r="154">
      <c r="B154" s="6" t="inlineStr">
        <is>
          <t>BS Parity (TA - TL&amp;E; must = ₩0.000)</t>
        </is>
      </c>
      <c r="G154" s="42">
        <f>G111-G151</f>
        <v/>
      </c>
      <c r="H154" s="42">
        <f>H111-H151</f>
        <v/>
      </c>
      <c r="I154" s="42">
        <f>I111-I151</f>
        <v/>
      </c>
      <c r="J154" s="42">
        <f>J111-J151</f>
        <v/>
      </c>
      <c r="K154" s="42">
        <f>K111-K151</f>
        <v/>
      </c>
      <c r="L154" s="42">
        <f>L111-L151</f>
        <v/>
      </c>
      <c r="M154" s="42">
        <f>M111-M151</f>
        <v/>
      </c>
      <c r="N154" s="42">
        <f>N111-N151</f>
        <v/>
      </c>
      <c r="O154" s="42">
        <f>O111-O151</f>
        <v/>
      </c>
      <c r="P154" s="42">
        <f>P111-P151</f>
        <v/>
      </c>
      <c r="Q154" s="42">
        <f>Q111-Q151</f>
        <v/>
      </c>
      <c r="R154" s="42">
        <f>R111-R151</f>
        <v/>
      </c>
      <c r="S154" s="42">
        <f>S111-S151</f>
        <v/>
      </c>
      <c r="T154" s="42">
        <f>T111-T151</f>
        <v/>
      </c>
      <c r="U154" s="42">
        <f>U111-U151</f>
        <v/>
      </c>
      <c r="V154" s="42">
        <f>V111-V151</f>
        <v/>
      </c>
      <c r="W154" s="42">
        <f>W111-W151</f>
        <v/>
      </c>
      <c r="X154" s="42">
        <f>X111-X151</f>
        <v/>
      </c>
      <c r="Y154" s="42">
        <f>Y111-Y151</f>
        <v/>
      </c>
      <c r="Z154" s="42">
        <f>Z111-Z151</f>
        <v/>
      </c>
      <c r="AA154" s="42">
        <f>AA111-AA151</f>
        <v/>
      </c>
      <c r="AB154" s="42">
        <f>AB111-AB151</f>
        <v/>
      </c>
      <c r="AC154" s="42">
        <f>AC111-AC151</f>
        <v/>
      </c>
      <c r="AD154" s="42">
        <f>AD111-AD151</f>
        <v/>
      </c>
      <c r="AE154" s="42">
        <f>AE111-AE151</f>
        <v/>
      </c>
      <c r="AF154" s="42">
        <f>AF111-AF151</f>
        <v/>
      </c>
      <c r="AG154" s="42">
        <f>AG111-AG151</f>
        <v/>
      </c>
      <c r="AH154" s="42">
        <f>AH111-AH151</f>
        <v/>
      </c>
      <c r="AI154" s="42">
        <f>AI111-AI151</f>
        <v/>
      </c>
      <c r="AK154" s="42">
        <f>AK111-AK151</f>
        <v/>
      </c>
      <c r="AL154" s="42">
        <f>AL111-AL151</f>
        <v/>
      </c>
      <c r="AM154" s="42">
        <f>AM111-AM151</f>
        <v/>
      </c>
      <c r="AN154" s="42">
        <f>AN111-AN151</f>
        <v/>
      </c>
      <c r="AO154" s="42">
        <f>AO111-AO151</f>
        <v/>
      </c>
      <c r="AP154" s="42">
        <f>AP111-AP151</f>
        <v/>
      </c>
      <c r="AQ154" s="42">
        <f>AQ111-AQ151</f>
        <v/>
      </c>
      <c r="AR154" s="42">
        <f>AR111-AR151</f>
        <v/>
      </c>
      <c r="AS154" s="42">
        <f>AS111-AS151</f>
        <v/>
      </c>
      <c r="AT154" s="42">
        <f>AT111-AT151</f>
        <v/>
      </c>
    </row>
    <row r="155"/>
    <row r="156"/>
    <row r="157">
      <c r="B157" s="15" t="inlineStr">
        <is>
          <t>Balance Sheet Ratios &amp; Assumptions</t>
        </is>
      </c>
      <c r="C157" s="15" t="n"/>
      <c r="D157" s="15" t="n"/>
      <c r="E157" s="15" t="n"/>
      <c r="F157" s="15" t="n"/>
      <c r="G157" s="15" t="n"/>
      <c r="H157" s="15" t="n"/>
      <c r="I157" s="15" t="n"/>
      <c r="J157" s="15" t="n"/>
      <c r="K157" s="15" t="n"/>
      <c r="L157" s="15" t="n"/>
      <c r="M157" s="15" t="n"/>
      <c r="N157" s="15" t="n"/>
      <c r="O157" s="15" t="n"/>
      <c r="P157" s="15" t="n"/>
      <c r="Q157" s="15" t="n"/>
      <c r="R157" s="15" t="n"/>
      <c r="S157" s="15" t="n"/>
      <c r="T157" s="15" t="n"/>
      <c r="U157" s="15" t="n"/>
      <c r="V157" s="15" t="n"/>
      <c r="W157" s="15" t="n"/>
      <c r="X157" s="15" t="n"/>
      <c r="Y157" s="15" t="n"/>
      <c r="Z157" s="15" t="n"/>
      <c r="AA157" s="15" t="n"/>
      <c r="AB157" s="15" t="n"/>
      <c r="AC157" s="15" t="n"/>
      <c r="AD157" s="15" t="n"/>
      <c r="AE157" s="15" t="n"/>
      <c r="AF157" s="15" t="n"/>
      <c r="AG157" s="15" t="n"/>
      <c r="AH157" s="15" t="n"/>
      <c r="AI157" s="15" t="n"/>
      <c r="AK157" s="15" t="n"/>
      <c r="AL157" s="15" t="n"/>
      <c r="AM157" s="15" t="n"/>
      <c r="AN157" s="15" t="n"/>
      <c r="AO157" s="15" t="n"/>
      <c r="AP157" s="15" t="n"/>
      <c r="AQ157" s="15" t="n"/>
      <c r="AR157" s="15" t="n"/>
      <c r="AS157" s="15" t="n"/>
      <c r="AT157" s="15" t="n"/>
    </row>
    <row r="158"/>
    <row r="159">
      <c r="D159" s="8" t="inlineStr">
        <is>
          <t>Days in Period</t>
        </is>
      </c>
      <c r="G159" s="17">
        <f>G4-DATE(YEAR(G4)-1,12,31)</f>
        <v/>
      </c>
      <c r="H159" s="17">
        <f>H4-G4</f>
        <v/>
      </c>
      <c r="I159" s="17">
        <f>I4-H4</f>
        <v/>
      </c>
      <c r="J159" s="17">
        <f>J4-I4</f>
        <v/>
      </c>
      <c r="K159" s="17">
        <f>K4-J4</f>
        <v/>
      </c>
      <c r="L159" s="17">
        <f>L4-K4</f>
        <v/>
      </c>
      <c r="M159" s="17">
        <f>M4-L4</f>
        <v/>
      </c>
      <c r="N159" s="17">
        <f>N4-M4</f>
        <v/>
      </c>
      <c r="O159" s="17">
        <f>O4-N4</f>
        <v/>
      </c>
      <c r="P159" s="17">
        <f>P4-O4</f>
        <v/>
      </c>
      <c r="Q159" s="17">
        <f>Q4-P4</f>
        <v/>
      </c>
      <c r="R159" s="17">
        <f>R4-Q4</f>
        <v/>
      </c>
      <c r="S159" s="17">
        <f>S4-R4</f>
        <v/>
      </c>
      <c r="T159" s="17">
        <f>T4-S4</f>
        <v/>
      </c>
      <c r="U159" s="17">
        <f>U4-T4</f>
        <v/>
      </c>
      <c r="V159" s="17">
        <f>V4-U4</f>
        <v/>
      </c>
      <c r="W159" s="17">
        <f>W4-V4</f>
        <v/>
      </c>
      <c r="X159" s="17">
        <f>X4-W4</f>
        <v/>
      </c>
      <c r="Y159" s="17">
        <f>Y4-X4</f>
        <v/>
      </c>
      <c r="Z159" s="17">
        <f>Z4-Y4</f>
        <v/>
      </c>
      <c r="AA159" s="17">
        <f>AA4-Z4</f>
        <v/>
      </c>
      <c r="AB159" s="43">
        <f>AB4-AA4</f>
        <v/>
      </c>
      <c r="AC159" s="43">
        <f>AC4-AB4</f>
        <v/>
      </c>
      <c r="AD159" s="43">
        <f>AD4-AC4</f>
        <v/>
      </c>
      <c r="AE159" s="43">
        <f>AE4-AD4</f>
        <v/>
      </c>
      <c r="AF159" s="43">
        <f>AF4-AE4</f>
        <v/>
      </c>
      <c r="AG159" s="43">
        <f>AG4-AF4</f>
        <v/>
      </c>
      <c r="AH159" s="43">
        <f>AH4-AG4</f>
        <v/>
      </c>
      <c r="AI159" s="43">
        <f>AI4-AH4</f>
        <v/>
      </c>
      <c r="AK159" s="17">
        <f>AK4-DATE(YEAR(AK4)-1,12,31)</f>
        <v/>
      </c>
      <c r="AL159" s="17">
        <f>AL4-AK4</f>
        <v/>
      </c>
      <c r="AM159" s="17">
        <f>AM4-AL4</f>
        <v/>
      </c>
      <c r="AN159" s="17">
        <f>AN4-AM4</f>
        <v/>
      </c>
      <c r="AO159" s="17">
        <f>AO4-AN4</f>
        <v/>
      </c>
      <c r="AP159" s="43">
        <f>AP4-AO4</f>
        <v/>
      </c>
      <c r="AQ159" s="43">
        <f>AQ4-AP4</f>
        <v/>
      </c>
      <c r="AR159" s="43">
        <f>AR4-AQ4</f>
        <v/>
      </c>
      <c r="AS159" s="43">
        <f>AS4-AR4</f>
        <v/>
      </c>
      <c r="AT159" s="43">
        <f>AT4-AS4</f>
        <v/>
      </c>
    </row>
    <row r="160"/>
    <row r="161">
      <c r="D161" s="8" t="inlineStr">
        <is>
          <t>Current Ratio</t>
        </is>
      </c>
      <c r="G161" s="44">
        <f>IFERROR(G95/G124,"")</f>
        <v/>
      </c>
      <c r="H161" s="44">
        <f>IFERROR(H95/H124,"")</f>
        <v/>
      </c>
      <c r="I161" s="44">
        <f>IFERROR(I95/I124,"")</f>
        <v/>
      </c>
      <c r="J161" s="44">
        <f>IFERROR(J95/J124,"")</f>
        <v/>
      </c>
      <c r="K161" s="44">
        <f>IFERROR(K95/K124,"")</f>
        <v/>
      </c>
      <c r="L161" s="44">
        <f>IFERROR(L95/L124,"")</f>
        <v/>
      </c>
      <c r="M161" s="44">
        <f>IFERROR(M95/M124,"")</f>
        <v/>
      </c>
      <c r="N161" s="44">
        <f>IFERROR(N95/N124,"")</f>
        <v/>
      </c>
      <c r="O161" s="44">
        <f>IFERROR(O95/O124,"")</f>
        <v/>
      </c>
      <c r="P161" s="44">
        <f>IFERROR(P95/P124,"")</f>
        <v/>
      </c>
      <c r="Q161" s="44">
        <f>IFERROR(Q95/Q124,"")</f>
        <v/>
      </c>
      <c r="R161" s="44">
        <f>IFERROR(R95/R124,"")</f>
        <v/>
      </c>
      <c r="S161" s="44">
        <f>IFERROR(S95/S124,"")</f>
        <v/>
      </c>
      <c r="T161" s="44">
        <f>IFERROR(T95/T124,"")</f>
        <v/>
      </c>
      <c r="U161" s="44">
        <f>IFERROR(U95/U124,"")</f>
        <v/>
      </c>
      <c r="V161" s="44">
        <f>IFERROR(V95/V124,"")</f>
        <v/>
      </c>
      <c r="W161" s="44">
        <f>IFERROR(W95/W124,"")</f>
        <v/>
      </c>
      <c r="X161" s="44">
        <f>IFERROR(X95/X124,"")</f>
        <v/>
      </c>
      <c r="Y161" s="44">
        <f>IFERROR(Y95/Y124,"")</f>
        <v/>
      </c>
      <c r="Z161" s="44">
        <f>IFERROR(Z95/Z124,"")</f>
        <v/>
      </c>
      <c r="AA161" s="44">
        <f>IFERROR(AA95/AA124,"")</f>
        <v/>
      </c>
      <c r="AB161" s="45">
        <f>IFERROR(AB95/AB124,"")</f>
        <v/>
      </c>
      <c r="AC161" s="45">
        <f>IFERROR(AC95/AC124,"")</f>
        <v/>
      </c>
      <c r="AD161" s="45">
        <f>IFERROR(AD95/AD124,"")</f>
        <v/>
      </c>
      <c r="AE161" s="45">
        <f>IFERROR(AE95/AE124,"")</f>
        <v/>
      </c>
      <c r="AF161" s="45">
        <f>IFERROR(AF95/AF124,"")</f>
        <v/>
      </c>
      <c r="AG161" s="45">
        <f>IFERROR(AG95/AG124,"")</f>
        <v/>
      </c>
      <c r="AH161" s="45">
        <f>IFERROR(AH95/AH124,"")</f>
        <v/>
      </c>
      <c r="AI161" s="45">
        <f>IFERROR(AI95/AI124,"")</f>
        <v/>
      </c>
      <c r="AK161" s="44">
        <f>IFERROR(AK95/AK124,"")</f>
        <v/>
      </c>
      <c r="AL161" s="44">
        <f>IFERROR(AL95/AL124,"")</f>
        <v/>
      </c>
      <c r="AM161" s="44">
        <f>IFERROR(AM95/AM124,"")</f>
        <v/>
      </c>
      <c r="AN161" s="44">
        <f>IFERROR(AN95/AN124,"")</f>
        <v/>
      </c>
      <c r="AO161" s="44">
        <f>IFERROR(AO95/AO124,"")</f>
        <v/>
      </c>
      <c r="AP161" s="45">
        <f>IFERROR(AP95/AP124,"")</f>
        <v/>
      </c>
      <c r="AQ161" s="45">
        <f>IFERROR(AQ95/AQ124,"")</f>
        <v/>
      </c>
      <c r="AR161" s="45">
        <f>IFERROR(AR95/AR124,"")</f>
        <v/>
      </c>
      <c r="AS161" s="45">
        <f>IFERROR(AS95/AS124,"")</f>
        <v/>
      </c>
      <c r="AT161" s="45">
        <f>IFERROR(AT95/AT124,"")</f>
        <v/>
      </c>
    </row>
    <row r="162">
      <c r="D162" s="8" t="inlineStr">
        <is>
          <t>Quick Ratio (ex-Inventories)</t>
        </is>
      </c>
      <c r="G162" s="44">
        <f>IFERROR((G95-G91)/G124,"")</f>
        <v/>
      </c>
      <c r="H162" s="44">
        <f>IFERROR((H95-H91)/H124,"")</f>
        <v/>
      </c>
      <c r="I162" s="44">
        <f>IFERROR((I95-I91)/I124,"")</f>
        <v/>
      </c>
      <c r="J162" s="44">
        <f>IFERROR((J95-J91)/J124,"")</f>
        <v/>
      </c>
      <c r="K162" s="44">
        <f>IFERROR((K95-K91)/K124,"")</f>
        <v/>
      </c>
      <c r="L162" s="44">
        <f>IFERROR((L95-L91)/L124,"")</f>
        <v/>
      </c>
      <c r="M162" s="44">
        <f>IFERROR((M95-M91)/M124,"")</f>
        <v/>
      </c>
      <c r="N162" s="44">
        <f>IFERROR((N95-N91)/N124,"")</f>
        <v/>
      </c>
      <c r="O162" s="44">
        <f>IFERROR((O95-O91)/O124,"")</f>
        <v/>
      </c>
      <c r="P162" s="44">
        <f>IFERROR((P95-P91)/P124,"")</f>
        <v/>
      </c>
      <c r="Q162" s="44">
        <f>IFERROR((Q95-Q91)/Q124,"")</f>
        <v/>
      </c>
      <c r="R162" s="44">
        <f>IFERROR((R95-R91)/R124,"")</f>
        <v/>
      </c>
      <c r="S162" s="44">
        <f>IFERROR((S95-S91)/S124,"")</f>
        <v/>
      </c>
      <c r="T162" s="44">
        <f>IFERROR((T95-T91)/T124,"")</f>
        <v/>
      </c>
      <c r="U162" s="44">
        <f>IFERROR((U95-U91)/U124,"")</f>
        <v/>
      </c>
      <c r="V162" s="44">
        <f>IFERROR((V95-V91)/V124,"")</f>
        <v/>
      </c>
      <c r="W162" s="44">
        <f>IFERROR((W95-W91)/W124,"")</f>
        <v/>
      </c>
      <c r="X162" s="44">
        <f>IFERROR((X95-X91)/X124,"")</f>
        <v/>
      </c>
      <c r="Y162" s="44">
        <f>IFERROR((Y95-Y91)/Y124,"")</f>
        <v/>
      </c>
      <c r="Z162" s="44">
        <f>IFERROR((Z95-Z91)/Z124,"")</f>
        <v/>
      </c>
      <c r="AA162" s="44">
        <f>IFERROR((AA95-AA91)/AA124,"")</f>
        <v/>
      </c>
      <c r="AB162" s="45">
        <f>IFERROR((AB95-AB91)/AB124,"")</f>
        <v/>
      </c>
      <c r="AC162" s="45">
        <f>IFERROR((AC95-AC91)/AC124,"")</f>
        <v/>
      </c>
      <c r="AD162" s="45">
        <f>IFERROR((AD95-AD91)/AD124,"")</f>
        <v/>
      </c>
      <c r="AE162" s="45">
        <f>IFERROR((AE95-AE91)/AE124,"")</f>
        <v/>
      </c>
      <c r="AF162" s="45">
        <f>IFERROR((AF95-AF91)/AF124,"")</f>
        <v/>
      </c>
      <c r="AG162" s="45">
        <f>IFERROR((AG95-AG91)/AG124,"")</f>
        <v/>
      </c>
      <c r="AH162" s="45">
        <f>IFERROR((AH95-AH91)/AH124,"")</f>
        <v/>
      </c>
      <c r="AI162" s="45">
        <f>IFERROR((AI95-AI91)/AI124,"")</f>
        <v/>
      </c>
      <c r="AK162" s="44">
        <f>IFERROR((AK95-AK91)/AK124,"")</f>
        <v/>
      </c>
      <c r="AL162" s="44">
        <f>IFERROR((AL95-AL91)/AL124,"")</f>
        <v/>
      </c>
      <c r="AM162" s="44">
        <f>IFERROR((AM95-AM91)/AM124,"")</f>
        <v/>
      </c>
      <c r="AN162" s="44">
        <f>IFERROR((AN95-AN91)/AN124,"")</f>
        <v/>
      </c>
      <c r="AO162" s="44">
        <f>IFERROR((AO95-AO91)/AO124,"")</f>
        <v/>
      </c>
      <c r="AP162" s="45">
        <f>IFERROR((AP95-AP91)/AP124,"")</f>
        <v/>
      </c>
      <c r="AQ162" s="45">
        <f>IFERROR((AQ95-AQ91)/AQ124,"")</f>
        <v/>
      </c>
      <c r="AR162" s="45">
        <f>IFERROR((AR95-AR91)/AR124,"")</f>
        <v/>
      </c>
      <c r="AS162" s="45">
        <f>IFERROR((AS95-AS91)/AS124,"")</f>
        <v/>
      </c>
      <c r="AT162" s="45">
        <f>IFERROR((AT95-AT91)/AT124,"")</f>
        <v/>
      </c>
    </row>
    <row r="163"/>
    <row r="164">
      <c r="D164" s="8" t="inlineStr">
        <is>
          <t>Cash + ST Fin Instruments + ST Investments (₩B)</t>
        </is>
      </c>
      <c r="G164" s="46">
        <f>G85+G86+G87</f>
        <v/>
      </c>
      <c r="H164" s="46">
        <f>H85+H86+H87</f>
        <v/>
      </c>
      <c r="I164" s="46">
        <f>I85+I86+I87</f>
        <v/>
      </c>
      <c r="J164" s="46">
        <f>J85+J86+J87</f>
        <v/>
      </c>
      <c r="K164" s="46">
        <f>K85+K86+K87</f>
        <v/>
      </c>
      <c r="L164" s="46">
        <f>L85+L86+L87</f>
        <v/>
      </c>
      <c r="M164" s="46">
        <f>M85+M86+M87</f>
        <v/>
      </c>
      <c r="N164" s="46">
        <f>N85+N86+N87</f>
        <v/>
      </c>
      <c r="O164" s="46">
        <f>O85+O86+O87</f>
        <v/>
      </c>
      <c r="P164" s="46">
        <f>P85+P86+P87</f>
        <v/>
      </c>
      <c r="Q164" s="46">
        <f>Q85+Q86+Q87</f>
        <v/>
      </c>
      <c r="R164" s="46">
        <f>R85+R86+R87</f>
        <v/>
      </c>
      <c r="S164" s="46">
        <f>S85+S86+S87</f>
        <v/>
      </c>
      <c r="T164" s="46">
        <f>T85+T86+T87</f>
        <v/>
      </c>
      <c r="U164" s="46">
        <f>U85+U86+U87</f>
        <v/>
      </c>
      <c r="V164" s="46">
        <f>V85+V86+V87</f>
        <v/>
      </c>
      <c r="W164" s="46">
        <f>W85+W86+W87</f>
        <v/>
      </c>
      <c r="X164" s="46">
        <f>X85+X86+X87</f>
        <v/>
      </c>
      <c r="Y164" s="46">
        <f>Y85+Y86+Y87</f>
        <v/>
      </c>
      <c r="Z164" s="46">
        <f>Z85+Z86+Z87</f>
        <v/>
      </c>
      <c r="AA164" s="46">
        <f>AA85+AA86+AA87</f>
        <v/>
      </c>
      <c r="AB164" s="29">
        <f>AB85+AB86+AB87</f>
        <v/>
      </c>
      <c r="AC164" s="29">
        <f>AC85+AC86+AC87</f>
        <v/>
      </c>
      <c r="AD164" s="29">
        <f>AD85+AD86+AD87</f>
        <v/>
      </c>
      <c r="AE164" s="29">
        <f>AE85+AE86+AE87</f>
        <v/>
      </c>
      <c r="AF164" s="29">
        <f>AF85+AF86+AF87</f>
        <v/>
      </c>
      <c r="AG164" s="29">
        <f>AG85+AG86+AG87</f>
        <v/>
      </c>
      <c r="AH164" s="29">
        <f>AH85+AH86+AH87</f>
        <v/>
      </c>
      <c r="AI164" s="29">
        <f>AI85+AI86+AI87</f>
        <v/>
      </c>
      <c r="AK164" s="46">
        <f>AK85+AK86+AK87</f>
        <v/>
      </c>
      <c r="AL164" s="46">
        <f>AL85+AL86+AL87</f>
        <v/>
      </c>
      <c r="AM164" s="46">
        <f>AM85+AM86+AM87</f>
        <v/>
      </c>
      <c r="AN164" s="46">
        <f>AN85+AN86+AN87</f>
        <v/>
      </c>
      <c r="AO164" s="46">
        <f>AO85+AO86+AO87</f>
        <v/>
      </c>
      <c r="AP164" s="29">
        <f>AP85+AP86+AP87</f>
        <v/>
      </c>
      <c r="AQ164" s="29">
        <f>AQ85+AQ86+AQ87</f>
        <v/>
      </c>
      <c r="AR164" s="29">
        <f>AR85+AR86+AR87</f>
        <v/>
      </c>
      <c r="AS164" s="29">
        <f>AS85+AS86+AS87</f>
        <v/>
      </c>
      <c r="AT164" s="29">
        <f>AT85+AT86+AT87</f>
        <v/>
      </c>
    </row>
    <row r="165">
      <c r="D165" s="8" t="inlineStr">
        <is>
          <t>Total Borrowings (₩B; company interest-bearing-debt def)</t>
        </is>
      </c>
      <c r="G165" s="46">
        <f>G117+G129</f>
        <v/>
      </c>
      <c r="H165" s="46">
        <f>H117+H129</f>
        <v/>
      </c>
      <c r="I165" s="46">
        <f>I117+I129</f>
        <v/>
      </c>
      <c r="J165" s="46">
        <f>J117+J129</f>
        <v/>
      </c>
      <c r="K165" s="46">
        <f>K117+K129</f>
        <v/>
      </c>
      <c r="L165" s="46">
        <f>L117+L129</f>
        <v/>
      </c>
      <c r="M165" s="46">
        <f>M117+M129</f>
        <v/>
      </c>
      <c r="N165" s="46">
        <f>N117+N129</f>
        <v/>
      </c>
      <c r="O165" s="46">
        <f>O117+O129</f>
        <v/>
      </c>
      <c r="P165" s="46">
        <f>P117+P129</f>
        <v/>
      </c>
      <c r="Q165" s="46">
        <f>Q117+Q129</f>
        <v/>
      </c>
      <c r="R165" s="46">
        <f>R117+R129</f>
        <v/>
      </c>
      <c r="S165" s="46">
        <f>S117+S129</f>
        <v/>
      </c>
      <c r="T165" s="46">
        <f>T117+T129</f>
        <v/>
      </c>
      <c r="U165" s="46">
        <f>U117+U129</f>
        <v/>
      </c>
      <c r="V165" s="46">
        <f>V117+V129</f>
        <v/>
      </c>
      <c r="W165" s="46">
        <f>W117+W129</f>
        <v/>
      </c>
      <c r="X165" s="46">
        <f>X117+X129</f>
        <v/>
      </c>
      <c r="Y165" s="46">
        <f>Y117+Y129</f>
        <v/>
      </c>
      <c r="Z165" s="46">
        <f>Z117+Z129</f>
        <v/>
      </c>
      <c r="AA165" s="46">
        <f>AA117+AA129</f>
        <v/>
      </c>
      <c r="AB165" s="29">
        <f>AB117+AB129</f>
        <v/>
      </c>
      <c r="AC165" s="29">
        <f>AC117+AC129</f>
        <v/>
      </c>
      <c r="AD165" s="29">
        <f>AD117+AD129</f>
        <v/>
      </c>
      <c r="AE165" s="29">
        <f>AE117+AE129</f>
        <v/>
      </c>
      <c r="AF165" s="29">
        <f>AF117+AF129</f>
        <v/>
      </c>
      <c r="AG165" s="29">
        <f>AG117+AG129</f>
        <v/>
      </c>
      <c r="AH165" s="29">
        <f>AH117+AH129</f>
        <v/>
      </c>
      <c r="AI165" s="29">
        <f>AI117+AI129</f>
        <v/>
      </c>
      <c r="AK165" s="46">
        <f>AK117+AK129</f>
        <v/>
      </c>
      <c r="AL165" s="46">
        <f>AL117+AL129</f>
        <v/>
      </c>
      <c r="AM165" s="46">
        <f>AM117+AM129</f>
        <v/>
      </c>
      <c r="AN165" s="46">
        <f>AN117+AN129</f>
        <v/>
      </c>
      <c r="AO165" s="46">
        <f>AO117+AO129</f>
        <v/>
      </c>
      <c r="AP165" s="29">
        <f>AP117+AP129</f>
        <v/>
      </c>
      <c r="AQ165" s="29">
        <f>AQ117+AQ129</f>
        <v/>
      </c>
      <c r="AR165" s="29">
        <f>AR117+AR129</f>
        <v/>
      </c>
      <c r="AS165" s="29">
        <f>AS117+AS129</f>
        <v/>
      </c>
      <c r="AT165" s="29">
        <f>AT117+AT129</f>
        <v/>
      </c>
    </row>
    <row r="166">
      <c r="D166" s="8" t="inlineStr">
        <is>
          <t>Net Cash / (Net Debt) (₩B)</t>
        </is>
      </c>
      <c r="G166" s="46">
        <f>G164-G165</f>
        <v/>
      </c>
      <c r="H166" s="46">
        <f>H164-H165</f>
        <v/>
      </c>
      <c r="I166" s="46">
        <f>I164-I165</f>
        <v/>
      </c>
      <c r="J166" s="46">
        <f>J164-J165</f>
        <v/>
      </c>
      <c r="K166" s="46">
        <f>K164-K165</f>
        <v/>
      </c>
      <c r="L166" s="46">
        <f>L164-L165</f>
        <v/>
      </c>
      <c r="M166" s="46">
        <f>M164-M165</f>
        <v/>
      </c>
      <c r="N166" s="46">
        <f>N164-N165</f>
        <v/>
      </c>
      <c r="O166" s="46">
        <f>O164-O165</f>
        <v/>
      </c>
      <c r="P166" s="46">
        <f>P164-P165</f>
        <v/>
      </c>
      <c r="Q166" s="46">
        <f>Q164-Q165</f>
        <v/>
      </c>
      <c r="R166" s="46">
        <f>R164-R165</f>
        <v/>
      </c>
      <c r="S166" s="46">
        <f>S164-S165</f>
        <v/>
      </c>
      <c r="T166" s="46">
        <f>T164-T165</f>
        <v/>
      </c>
      <c r="U166" s="46">
        <f>U164-U165</f>
        <v/>
      </c>
      <c r="V166" s="46">
        <f>V164-V165</f>
        <v/>
      </c>
      <c r="W166" s="46">
        <f>W164-W165</f>
        <v/>
      </c>
      <c r="X166" s="46">
        <f>X164-X165</f>
        <v/>
      </c>
      <c r="Y166" s="46">
        <f>Y164-Y165</f>
        <v/>
      </c>
      <c r="Z166" s="46">
        <f>Z164-Z165</f>
        <v/>
      </c>
      <c r="AA166" s="46">
        <f>AA164-AA165</f>
        <v/>
      </c>
      <c r="AB166" s="29">
        <f>AB164-AB165</f>
        <v/>
      </c>
      <c r="AC166" s="29">
        <f>AC164-AC165</f>
        <v/>
      </c>
      <c r="AD166" s="29">
        <f>AD164-AD165</f>
        <v/>
      </c>
      <c r="AE166" s="29">
        <f>AE164-AE165</f>
        <v/>
      </c>
      <c r="AF166" s="29">
        <f>AF164-AF165</f>
        <v/>
      </c>
      <c r="AG166" s="29">
        <f>AG164-AG165</f>
        <v/>
      </c>
      <c r="AH166" s="29">
        <f>AH164-AH165</f>
        <v/>
      </c>
      <c r="AI166" s="29">
        <f>AI164-AI165</f>
        <v/>
      </c>
      <c r="AK166" s="46">
        <f>AK164-AK165</f>
        <v/>
      </c>
      <c r="AL166" s="46">
        <f>AL164-AL165</f>
        <v/>
      </c>
      <c r="AM166" s="46">
        <f>AM164-AM165</f>
        <v/>
      </c>
      <c r="AN166" s="46">
        <f>AN164-AN165</f>
        <v/>
      </c>
      <c r="AO166" s="46">
        <f>AO164-AO165</f>
        <v/>
      </c>
      <c r="AP166" s="29">
        <f>AP164-AP165</f>
        <v/>
      </c>
      <c r="AQ166" s="29">
        <f>AQ164-AQ165</f>
        <v/>
      </c>
      <c r="AR166" s="29">
        <f>AR164-AR165</f>
        <v/>
      </c>
      <c r="AS166" s="29">
        <f>AS164-AS165</f>
        <v/>
      </c>
      <c r="AT166" s="29">
        <f>AT164-AT165</f>
        <v/>
      </c>
    </row>
    <row r="167">
      <c r="D167" s="8" t="inlineStr">
        <is>
          <t>Total Borrowings / Total Equity</t>
        </is>
      </c>
      <c r="G167" s="44">
        <f>IFERROR((G117+G129)/G148,"")</f>
        <v/>
      </c>
      <c r="H167" s="44">
        <f>IFERROR((H117+H129)/H148,"")</f>
        <v/>
      </c>
      <c r="I167" s="44">
        <f>IFERROR((I117+I129)/I148,"")</f>
        <v/>
      </c>
      <c r="J167" s="44">
        <f>IFERROR((J117+J129)/J148,"")</f>
        <v/>
      </c>
      <c r="K167" s="44">
        <f>IFERROR((K117+K129)/K148,"")</f>
        <v/>
      </c>
      <c r="L167" s="44">
        <f>IFERROR((L117+L129)/L148,"")</f>
        <v/>
      </c>
      <c r="M167" s="44">
        <f>IFERROR((M117+M129)/M148,"")</f>
        <v/>
      </c>
      <c r="N167" s="44">
        <f>IFERROR((N117+N129)/N148,"")</f>
        <v/>
      </c>
      <c r="O167" s="44">
        <f>IFERROR((O117+O129)/O148,"")</f>
        <v/>
      </c>
      <c r="P167" s="44">
        <f>IFERROR((P117+P129)/P148,"")</f>
        <v/>
      </c>
      <c r="Q167" s="44">
        <f>IFERROR((Q117+Q129)/Q148,"")</f>
        <v/>
      </c>
      <c r="R167" s="44">
        <f>IFERROR((R117+R129)/R148,"")</f>
        <v/>
      </c>
      <c r="S167" s="44">
        <f>IFERROR((S117+S129)/S148,"")</f>
        <v/>
      </c>
      <c r="T167" s="44">
        <f>IFERROR((T117+T129)/T148,"")</f>
        <v/>
      </c>
      <c r="U167" s="44">
        <f>IFERROR((U117+U129)/U148,"")</f>
        <v/>
      </c>
      <c r="V167" s="44">
        <f>IFERROR((V117+V129)/V148,"")</f>
        <v/>
      </c>
      <c r="W167" s="44">
        <f>IFERROR((W117+W129)/W148,"")</f>
        <v/>
      </c>
      <c r="X167" s="44">
        <f>IFERROR((X117+X129)/X148,"")</f>
        <v/>
      </c>
      <c r="Y167" s="44">
        <f>IFERROR((Y117+Y129)/Y148,"")</f>
        <v/>
      </c>
      <c r="Z167" s="44">
        <f>IFERROR((Z117+Z129)/Z148,"")</f>
        <v/>
      </c>
      <c r="AA167" s="44">
        <f>IFERROR((AA117+AA129)/AA148,"")</f>
        <v/>
      </c>
      <c r="AB167" s="45">
        <f>IFERROR((AB117+AB129)/AB148,"")</f>
        <v/>
      </c>
      <c r="AC167" s="45">
        <f>IFERROR((AC117+AC129)/AC148,"")</f>
        <v/>
      </c>
      <c r="AD167" s="45">
        <f>IFERROR((AD117+AD129)/AD148,"")</f>
        <v/>
      </c>
      <c r="AE167" s="45">
        <f>IFERROR((AE117+AE129)/AE148,"")</f>
        <v/>
      </c>
      <c r="AF167" s="45">
        <f>IFERROR((AF117+AF129)/AF148,"")</f>
        <v/>
      </c>
      <c r="AG167" s="45">
        <f>IFERROR((AG117+AG129)/AG148,"")</f>
        <v/>
      </c>
      <c r="AH167" s="45">
        <f>IFERROR((AH117+AH129)/AH148,"")</f>
        <v/>
      </c>
      <c r="AI167" s="45">
        <f>IFERROR((AI117+AI129)/AI148,"")</f>
        <v/>
      </c>
      <c r="AK167" s="44">
        <f>IFERROR((AK117+AK129)/AK148,"")</f>
        <v/>
      </c>
      <c r="AL167" s="44">
        <f>IFERROR((AL117+AL129)/AL148,"")</f>
        <v/>
      </c>
      <c r="AM167" s="44">
        <f>IFERROR((AM117+AM129)/AM148,"")</f>
        <v/>
      </c>
      <c r="AN167" s="44">
        <f>IFERROR((AN117+AN129)/AN148,"")</f>
        <v/>
      </c>
      <c r="AO167" s="44">
        <f>IFERROR((AO117+AO129)/AO148,"")</f>
        <v/>
      </c>
      <c r="AP167" s="45">
        <f>IFERROR((AP117+AP129)/AP148,"")</f>
        <v/>
      </c>
      <c r="AQ167" s="45">
        <f>IFERROR((AQ117+AQ129)/AQ148,"")</f>
        <v/>
      </c>
      <c r="AR167" s="45">
        <f>IFERROR((AR117+AR129)/AR148,"")</f>
        <v/>
      </c>
      <c r="AS167" s="45">
        <f>IFERROR((AS117+AS129)/AS148,"")</f>
        <v/>
      </c>
      <c r="AT167" s="45">
        <f>IFERROR((AT117+AT129)/AT148,"")</f>
        <v/>
      </c>
    </row>
    <row r="168"/>
    <row r="169">
      <c r="D169" s="8" t="inlineStr">
        <is>
          <t>DSO (Trade Receivables days of Revenue)</t>
        </is>
      </c>
      <c r="G169" s="17">
        <f>IFERROR(G88/G13*G159,"")</f>
        <v/>
      </c>
      <c r="H169" s="17">
        <f>IFERROR(H88/H13*H159,"")</f>
        <v/>
      </c>
      <c r="I169" s="17">
        <f>IFERROR(I88/I13*I159,"")</f>
        <v/>
      </c>
      <c r="J169" s="17">
        <f>IFERROR(J88/J13*J159,"")</f>
        <v/>
      </c>
      <c r="K169" s="17">
        <f>IFERROR(K88/K13*K159,"")</f>
        <v/>
      </c>
      <c r="L169" s="17">
        <f>IFERROR(L88/L13*L159,"")</f>
        <v/>
      </c>
      <c r="M169" s="17">
        <f>IFERROR(M88/M13*M159,"")</f>
        <v/>
      </c>
      <c r="N169" s="17">
        <f>IFERROR(N88/N13*N159,"")</f>
        <v/>
      </c>
      <c r="O169" s="17">
        <f>IFERROR(O88/O13*O159,"")</f>
        <v/>
      </c>
      <c r="P169" s="17">
        <f>IFERROR(P88/P13*P159,"")</f>
        <v/>
      </c>
      <c r="Q169" s="17">
        <f>IFERROR(Q88/Q13*Q159,"")</f>
        <v/>
      </c>
      <c r="R169" s="17">
        <f>IFERROR(R88/R13*R159,"")</f>
        <v/>
      </c>
      <c r="S169" s="17">
        <f>IFERROR(S88/S13*S159,"")</f>
        <v/>
      </c>
      <c r="T169" s="17">
        <f>IFERROR(T88/T13*T159,"")</f>
        <v/>
      </c>
      <c r="U169" s="17">
        <f>IFERROR(U88/U13*U159,"")</f>
        <v/>
      </c>
      <c r="V169" s="17">
        <f>IFERROR(V88/V13*V159,"")</f>
        <v/>
      </c>
      <c r="W169" s="17">
        <f>IFERROR(W88/W13*W159,"")</f>
        <v/>
      </c>
      <c r="X169" s="17">
        <f>IFERROR(X88/X13*X159,"")</f>
        <v/>
      </c>
      <c r="Y169" s="17">
        <f>IFERROR(Y88/Y13*Y159,"")</f>
        <v/>
      </c>
      <c r="Z169" s="17">
        <f>IFERROR(Z88/Z13*Z159,"")</f>
        <v/>
      </c>
      <c r="AA169" s="17">
        <f>IFERROR(AA88/AA13*AA159,"")</f>
        <v/>
      </c>
      <c r="AB169" s="43">
        <f>IFERROR(AB88/AB13*AB159,"")</f>
        <v/>
      </c>
      <c r="AC169" s="43">
        <f>IFERROR(AC88/AC13*AC159,"")</f>
        <v/>
      </c>
      <c r="AD169" s="43">
        <f>IFERROR(AD88/AD13*AD159,"")</f>
        <v/>
      </c>
      <c r="AE169" s="43">
        <f>IFERROR(AE88/AE13*AE159,"")</f>
        <v/>
      </c>
      <c r="AF169" s="43">
        <f>IFERROR(AF88/AF13*AF159,"")</f>
        <v/>
      </c>
      <c r="AG169" s="43">
        <f>IFERROR(AG88/AG13*AG159,"")</f>
        <v/>
      </c>
      <c r="AH169" s="43">
        <f>IFERROR(AH88/AH13*AH159,"")</f>
        <v/>
      </c>
      <c r="AI169" s="43">
        <f>IFERROR(AI88/AI13*AI159,"")</f>
        <v/>
      </c>
      <c r="AK169" s="17">
        <f>IFERROR(AK88/AK13*AK159,"")</f>
        <v/>
      </c>
      <c r="AL169" s="17">
        <f>IFERROR(AL88/AL13*AL159,"")</f>
        <v/>
      </c>
      <c r="AM169" s="17">
        <f>IFERROR(AM88/AM13*AM159,"")</f>
        <v/>
      </c>
      <c r="AN169" s="17">
        <f>IFERROR(AN88/AN13*AN159,"")</f>
        <v/>
      </c>
      <c r="AO169" s="17">
        <f>IFERROR(AO88/AO13*AO159,"")</f>
        <v/>
      </c>
      <c r="AP169" s="43">
        <f>IFERROR(AP88/AP13*AP159,"")</f>
        <v/>
      </c>
      <c r="AQ169" s="43">
        <f>IFERROR(AQ88/AQ13*AQ159,"")</f>
        <v/>
      </c>
      <c r="AR169" s="43">
        <f>IFERROR(AR88/AR13*AR159,"")</f>
        <v/>
      </c>
      <c r="AS169" s="43">
        <f>IFERROR(AS88/AS13*AS159,"")</f>
        <v/>
      </c>
      <c r="AT169" s="43">
        <f>IFERROR(AT88/AT13*AT159,"")</f>
        <v/>
      </c>
    </row>
    <row r="170">
      <c r="D170" s="8" t="inlineStr">
        <is>
          <t>DIO (Inventories days of |COGS|)</t>
        </is>
      </c>
      <c r="G170" s="17">
        <f>IFERROR(G91/-G16*G159,"")</f>
        <v/>
      </c>
      <c r="H170" s="17">
        <f>IFERROR(H91/-H16*H159,"")</f>
        <v/>
      </c>
      <c r="I170" s="17">
        <f>IFERROR(I91/-I16*I159,"")</f>
        <v/>
      </c>
      <c r="J170" s="17">
        <f>IFERROR(J91/-J16*J159,"")</f>
        <v/>
      </c>
      <c r="K170" s="17">
        <f>IFERROR(K91/-K16*K159,"")</f>
        <v/>
      </c>
      <c r="L170" s="17">
        <f>IFERROR(L91/-L16*L159,"")</f>
        <v/>
      </c>
      <c r="M170" s="17">
        <f>IFERROR(M91/-M16*M159,"")</f>
        <v/>
      </c>
      <c r="N170" s="17">
        <f>IFERROR(N91/-N16*N159,"")</f>
        <v/>
      </c>
      <c r="O170" s="17">
        <f>IFERROR(O91/-O16*O159,"")</f>
        <v/>
      </c>
      <c r="P170" s="17">
        <f>IFERROR(P91/-P16*P159,"")</f>
        <v/>
      </c>
      <c r="Q170" s="17">
        <f>IFERROR(Q91/-Q16*Q159,"")</f>
        <v/>
      </c>
      <c r="R170" s="17">
        <f>IFERROR(R91/-R16*R159,"")</f>
        <v/>
      </c>
      <c r="S170" s="17">
        <f>IFERROR(S91/-S16*S159,"")</f>
        <v/>
      </c>
      <c r="T170" s="17">
        <f>IFERROR(T91/-T16*T159,"")</f>
        <v/>
      </c>
      <c r="U170" s="17">
        <f>IFERROR(U91/-U16*U159,"")</f>
        <v/>
      </c>
      <c r="V170" s="17">
        <f>IFERROR(V91/-V16*V159,"")</f>
        <v/>
      </c>
      <c r="W170" s="17">
        <f>IFERROR(W91/-W16*W159,"")</f>
        <v/>
      </c>
      <c r="X170" s="17">
        <f>IFERROR(X91/-X16*X159,"")</f>
        <v/>
      </c>
      <c r="Y170" s="17">
        <f>IFERROR(Y91/-Y16*Y159,"")</f>
        <v/>
      </c>
      <c r="Z170" s="17">
        <f>IFERROR(Z91/-Z16*Z159,"")</f>
        <v/>
      </c>
      <c r="AA170" s="17">
        <f>IFERROR(AA91/-AA16*AA159,"")</f>
        <v/>
      </c>
      <c r="AB170" s="43">
        <f>IFERROR(AB91/-AB16*AB159,"")</f>
        <v/>
      </c>
      <c r="AC170" s="43">
        <f>IFERROR(AC91/-AC16*AC159,"")</f>
        <v/>
      </c>
      <c r="AD170" s="43">
        <f>IFERROR(AD91/-AD16*AD159,"")</f>
        <v/>
      </c>
      <c r="AE170" s="43">
        <f>IFERROR(AE91/-AE16*AE159,"")</f>
        <v/>
      </c>
      <c r="AF170" s="43">
        <f>IFERROR(AF91/-AF16*AF159,"")</f>
        <v/>
      </c>
      <c r="AG170" s="43">
        <f>IFERROR(AG91/-AG16*AG159,"")</f>
        <v/>
      </c>
      <c r="AH170" s="43">
        <f>IFERROR(AH91/-AH16*AH159,"")</f>
        <v/>
      </c>
      <c r="AI170" s="43">
        <f>IFERROR(AI91/-AI16*AI159,"")</f>
        <v/>
      </c>
      <c r="AK170" s="17">
        <f>IFERROR(AK91/-AK16*AK159,"")</f>
        <v/>
      </c>
      <c r="AL170" s="17">
        <f>IFERROR(AL91/-AL16*AL159,"")</f>
        <v/>
      </c>
      <c r="AM170" s="17">
        <f>IFERROR(AM91/-AM16*AM159,"")</f>
        <v/>
      </c>
      <c r="AN170" s="17">
        <f>IFERROR(AN91/-AN16*AN159,"")</f>
        <v/>
      </c>
      <c r="AO170" s="17">
        <f>IFERROR(AO91/-AO16*AO159,"")</f>
        <v/>
      </c>
      <c r="AP170" s="43">
        <f>IFERROR(AP91/-AP16*AP159,"")</f>
        <v/>
      </c>
      <c r="AQ170" s="43">
        <f>IFERROR(AQ91/-AQ16*AQ159,"")</f>
        <v/>
      </c>
      <c r="AR170" s="43">
        <f>IFERROR(AR91/-AR16*AR159,"")</f>
        <v/>
      </c>
      <c r="AS170" s="43">
        <f>IFERROR(AS91/-AS16*AS159,"")</f>
        <v/>
      </c>
      <c r="AT170" s="43">
        <f>IFERROR(AT91/-AT16*AT159,"")</f>
        <v/>
      </c>
    </row>
    <row r="171">
      <c r="D171" s="8" t="inlineStr">
        <is>
          <t>DPO (Trade Payables days of |COGS|)</t>
        </is>
      </c>
      <c r="G171" s="17">
        <f>IFERROR(G114/-G16*G159,"")</f>
        <v/>
      </c>
      <c r="H171" s="17">
        <f>IFERROR(H114/-H16*H159,"")</f>
        <v/>
      </c>
      <c r="I171" s="17">
        <f>IFERROR(I114/-I16*I159,"")</f>
        <v/>
      </c>
      <c r="J171" s="17">
        <f>IFERROR(J114/-J16*J159,"")</f>
        <v/>
      </c>
      <c r="K171" s="17">
        <f>IFERROR(K114/-K16*K159,"")</f>
        <v/>
      </c>
      <c r="L171" s="17">
        <f>IFERROR(L114/-L16*L159,"")</f>
        <v/>
      </c>
      <c r="M171" s="17">
        <f>IFERROR(M114/-M16*M159,"")</f>
        <v/>
      </c>
      <c r="N171" s="17">
        <f>IFERROR(N114/-N16*N159,"")</f>
        <v/>
      </c>
      <c r="O171" s="17">
        <f>IFERROR(O114/-O16*O159,"")</f>
        <v/>
      </c>
      <c r="P171" s="17">
        <f>IFERROR(P114/-P16*P159,"")</f>
        <v/>
      </c>
      <c r="Q171" s="17">
        <f>IFERROR(Q114/-Q16*Q159,"")</f>
        <v/>
      </c>
      <c r="R171" s="17">
        <f>IFERROR(R114/-R16*R159,"")</f>
        <v/>
      </c>
      <c r="S171" s="17">
        <f>IFERROR(S114/-S16*S159,"")</f>
        <v/>
      </c>
      <c r="T171" s="17">
        <f>IFERROR(T114/-T16*T159,"")</f>
        <v/>
      </c>
      <c r="U171" s="17">
        <f>IFERROR(U114/-U16*U159,"")</f>
        <v/>
      </c>
      <c r="V171" s="17">
        <f>IFERROR(V114/-V16*V159,"")</f>
        <v/>
      </c>
      <c r="W171" s="17">
        <f>IFERROR(W114/-W16*W159,"")</f>
        <v/>
      </c>
      <c r="X171" s="17">
        <f>IFERROR(X114/-X16*X159,"")</f>
        <v/>
      </c>
      <c r="Y171" s="17">
        <f>IFERROR(Y114/-Y16*Y159,"")</f>
        <v/>
      </c>
      <c r="Z171" s="17">
        <f>IFERROR(Z114/-Z16*Z159,"")</f>
        <v/>
      </c>
      <c r="AA171" s="17">
        <f>IFERROR(AA114/-AA16*AA159,"")</f>
        <v/>
      </c>
      <c r="AB171" s="43">
        <f>IFERROR(AB114/-AB16*AB159,"")</f>
        <v/>
      </c>
      <c r="AC171" s="43">
        <f>IFERROR(AC114/-AC16*AC159,"")</f>
        <v/>
      </c>
      <c r="AD171" s="43">
        <f>IFERROR(AD114/-AD16*AD159,"")</f>
        <v/>
      </c>
      <c r="AE171" s="43">
        <f>IFERROR(AE114/-AE16*AE159,"")</f>
        <v/>
      </c>
      <c r="AF171" s="43">
        <f>IFERROR(AF114/-AF16*AF159,"")</f>
        <v/>
      </c>
      <c r="AG171" s="43">
        <f>IFERROR(AG114/-AG16*AG159,"")</f>
        <v/>
      </c>
      <c r="AH171" s="43">
        <f>IFERROR(AH114/-AH16*AH159,"")</f>
        <v/>
      </c>
      <c r="AI171" s="43">
        <f>IFERROR(AI114/-AI16*AI159,"")</f>
        <v/>
      </c>
      <c r="AK171" s="17">
        <f>IFERROR(AK114/-AK16*AK159,"")</f>
        <v/>
      </c>
      <c r="AL171" s="17">
        <f>IFERROR(AL114/-AL16*AL159,"")</f>
        <v/>
      </c>
      <c r="AM171" s="17">
        <f>IFERROR(AM114/-AM16*AM159,"")</f>
        <v/>
      </c>
      <c r="AN171" s="17">
        <f>IFERROR(AN114/-AN16*AN159,"")</f>
        <v/>
      </c>
      <c r="AO171" s="17">
        <f>IFERROR(AO114/-AO16*AO159,"")</f>
        <v/>
      </c>
      <c r="AP171" s="43">
        <f>IFERROR(AP114/-AP16*AP159,"")</f>
        <v/>
      </c>
      <c r="AQ171" s="43">
        <f>IFERROR(AQ114/-AQ16*AQ159,"")</f>
        <v/>
      </c>
      <c r="AR171" s="43">
        <f>IFERROR(AR114/-AR16*AR159,"")</f>
        <v/>
      </c>
      <c r="AS171" s="43">
        <f>IFERROR(AS114/-AS16*AS159,"")</f>
        <v/>
      </c>
      <c r="AT171" s="43">
        <f>IFERROR(AT114/-AT16*AT159,"")</f>
        <v/>
      </c>
    </row>
    <row r="172"/>
    <row r="173">
      <c r="D173" s="8" t="inlineStr">
        <is>
          <t>Return on Equity (period NI / Total Equity)</t>
        </is>
      </c>
      <c r="G173" s="38">
        <f>IFERROR(G33/G148,"")</f>
        <v/>
      </c>
      <c r="H173" s="38">
        <f>IFERROR(H33/H148,"")</f>
        <v/>
      </c>
      <c r="I173" s="38">
        <f>IFERROR(I33/I148,"")</f>
        <v/>
      </c>
      <c r="J173" s="38">
        <f>IFERROR(J33/J148,"")</f>
        <v/>
      </c>
      <c r="K173" s="38">
        <f>IFERROR(K33/K148,"")</f>
        <v/>
      </c>
      <c r="L173" s="38">
        <f>IFERROR(L33/L148,"")</f>
        <v/>
      </c>
      <c r="M173" s="38">
        <f>IFERROR(M33/M148,"")</f>
        <v/>
      </c>
      <c r="N173" s="38">
        <f>IFERROR(N33/N148,"")</f>
        <v/>
      </c>
      <c r="O173" s="38">
        <f>IFERROR(O33/O148,"")</f>
        <v/>
      </c>
      <c r="P173" s="38">
        <f>IFERROR(P33/P148,"")</f>
        <v/>
      </c>
      <c r="Q173" s="38">
        <f>IFERROR(Q33/Q148,"")</f>
        <v/>
      </c>
      <c r="R173" s="38">
        <f>IFERROR(R33/R148,"")</f>
        <v/>
      </c>
      <c r="S173" s="38">
        <f>IFERROR(S33/S148,"")</f>
        <v/>
      </c>
      <c r="T173" s="38">
        <f>IFERROR(T33/T148,"")</f>
        <v/>
      </c>
      <c r="U173" s="38">
        <f>IFERROR(U33/U148,"")</f>
        <v/>
      </c>
      <c r="V173" s="38">
        <f>IFERROR(V33/V148,"")</f>
        <v/>
      </c>
      <c r="W173" s="38">
        <f>IFERROR(W33/W148,"")</f>
        <v/>
      </c>
      <c r="X173" s="38">
        <f>IFERROR(X33/X148,"")</f>
        <v/>
      </c>
      <c r="Y173" s="38">
        <f>IFERROR(Y33/Y148,"")</f>
        <v/>
      </c>
      <c r="Z173" s="38">
        <f>IFERROR(Z33/Z148,"")</f>
        <v/>
      </c>
      <c r="AA173" s="38">
        <f>IFERROR(AA33/AA148,"")</f>
        <v/>
      </c>
      <c r="AB173" s="39">
        <f>IFERROR(AB33/AB148,"")</f>
        <v/>
      </c>
      <c r="AC173" s="39">
        <f>IFERROR(AC33/AC148,"")</f>
        <v/>
      </c>
      <c r="AD173" s="39">
        <f>IFERROR(AD33/AD148,"")</f>
        <v/>
      </c>
      <c r="AE173" s="39">
        <f>IFERROR(AE33/AE148,"")</f>
        <v/>
      </c>
      <c r="AF173" s="39">
        <f>IFERROR(AF33/AF148,"")</f>
        <v/>
      </c>
      <c r="AG173" s="39">
        <f>IFERROR(AG33/AG148,"")</f>
        <v/>
      </c>
      <c r="AH173" s="39">
        <f>IFERROR(AH33/AH148,"")</f>
        <v/>
      </c>
      <c r="AI173" s="39">
        <f>IFERROR(AI33/AI148,"")</f>
        <v/>
      </c>
      <c r="AK173" s="38">
        <f>IFERROR(AK33/AK148,"")</f>
        <v/>
      </c>
      <c r="AL173" s="38">
        <f>IFERROR(AL33/AL148,"")</f>
        <v/>
      </c>
      <c r="AM173" s="38">
        <f>IFERROR(AM33/AM148,"")</f>
        <v/>
      </c>
      <c r="AN173" s="38">
        <f>IFERROR(AN33/AN148,"")</f>
        <v/>
      </c>
      <c r="AO173" s="38">
        <f>IFERROR(AO33/AO148,"")</f>
        <v/>
      </c>
      <c r="AP173" s="39">
        <f>IFERROR(AP33/AP148,"")</f>
        <v/>
      </c>
      <c r="AQ173" s="39">
        <f>IFERROR(AQ33/AQ148,"")</f>
        <v/>
      </c>
      <c r="AR173" s="39">
        <f>IFERROR(AR33/AR148,"")</f>
        <v/>
      </c>
      <c r="AS173" s="39">
        <f>IFERROR(AS33/AS148,"")</f>
        <v/>
      </c>
      <c r="AT173" s="39">
        <f>IFERROR(AT33/AT148,"")</f>
        <v/>
      </c>
    </row>
    <row r="174">
      <c r="D174" s="8" t="inlineStr">
        <is>
          <t>Return on Assets (period NI / Total Assets)</t>
        </is>
      </c>
      <c r="G174" s="38">
        <f>IFERROR(G33/G111,"")</f>
        <v/>
      </c>
      <c r="H174" s="38">
        <f>IFERROR(H33/H111,"")</f>
        <v/>
      </c>
      <c r="I174" s="38">
        <f>IFERROR(I33/I111,"")</f>
        <v/>
      </c>
      <c r="J174" s="38">
        <f>IFERROR(J33/J111,"")</f>
        <v/>
      </c>
      <c r="K174" s="38">
        <f>IFERROR(K33/K111,"")</f>
        <v/>
      </c>
      <c r="L174" s="38">
        <f>IFERROR(L33/L111,"")</f>
        <v/>
      </c>
      <c r="M174" s="38">
        <f>IFERROR(M33/M111,"")</f>
        <v/>
      </c>
      <c r="N174" s="38">
        <f>IFERROR(N33/N111,"")</f>
        <v/>
      </c>
      <c r="O174" s="38">
        <f>IFERROR(O33/O111,"")</f>
        <v/>
      </c>
      <c r="P174" s="38">
        <f>IFERROR(P33/P111,"")</f>
        <v/>
      </c>
      <c r="Q174" s="38">
        <f>IFERROR(Q33/Q111,"")</f>
        <v/>
      </c>
      <c r="R174" s="38">
        <f>IFERROR(R33/R111,"")</f>
        <v/>
      </c>
      <c r="S174" s="38">
        <f>IFERROR(S33/S111,"")</f>
        <v/>
      </c>
      <c r="T174" s="38">
        <f>IFERROR(T33/T111,"")</f>
        <v/>
      </c>
      <c r="U174" s="38">
        <f>IFERROR(U33/U111,"")</f>
        <v/>
      </c>
      <c r="V174" s="38">
        <f>IFERROR(V33/V111,"")</f>
        <v/>
      </c>
      <c r="W174" s="38">
        <f>IFERROR(W33/W111,"")</f>
        <v/>
      </c>
      <c r="X174" s="38">
        <f>IFERROR(X33/X111,"")</f>
        <v/>
      </c>
      <c r="Y174" s="38">
        <f>IFERROR(Y33/Y111,"")</f>
        <v/>
      </c>
      <c r="Z174" s="38">
        <f>IFERROR(Z33/Z111,"")</f>
        <v/>
      </c>
      <c r="AA174" s="38">
        <f>IFERROR(AA33/AA111,"")</f>
        <v/>
      </c>
      <c r="AB174" s="39">
        <f>IFERROR(AB33/AB111,"")</f>
        <v/>
      </c>
      <c r="AC174" s="39">
        <f>IFERROR(AC33/AC111,"")</f>
        <v/>
      </c>
      <c r="AD174" s="39">
        <f>IFERROR(AD33/AD111,"")</f>
        <v/>
      </c>
      <c r="AE174" s="39">
        <f>IFERROR(AE33/AE111,"")</f>
        <v/>
      </c>
      <c r="AF174" s="39">
        <f>IFERROR(AF33/AF111,"")</f>
        <v/>
      </c>
      <c r="AG174" s="39">
        <f>IFERROR(AG33/AG111,"")</f>
        <v/>
      </c>
      <c r="AH174" s="39">
        <f>IFERROR(AH33/AH111,"")</f>
        <v/>
      </c>
      <c r="AI174" s="39">
        <f>IFERROR(AI33/AI111,"")</f>
        <v/>
      </c>
      <c r="AK174" s="38">
        <f>IFERROR(AK33/AK111,"")</f>
        <v/>
      </c>
      <c r="AL174" s="38">
        <f>IFERROR(AL33/AL111,"")</f>
        <v/>
      </c>
      <c r="AM174" s="38">
        <f>IFERROR(AM33/AM111,"")</f>
        <v/>
      </c>
      <c r="AN174" s="38">
        <f>IFERROR(AN33/AN111,"")</f>
        <v/>
      </c>
      <c r="AO174" s="38">
        <f>IFERROR(AO33/AO111,"")</f>
        <v/>
      </c>
      <c r="AP174" s="39">
        <f>IFERROR(AP33/AP111,"")</f>
        <v/>
      </c>
      <c r="AQ174" s="39">
        <f>IFERROR(AQ33/AQ111,"")</f>
        <v/>
      </c>
      <c r="AR174" s="39">
        <f>IFERROR(AR33/AR111,"")</f>
        <v/>
      </c>
      <c r="AS174" s="39">
        <f>IFERROR(AS33/AS111,"")</f>
        <v/>
      </c>
      <c r="AT174" s="39">
        <f>IFERROR(AT33/AT111,"")</f>
        <v/>
      </c>
    </row>
    <row r="175">
      <c r="D175" s="8" t="inlineStr">
        <is>
          <t>Book Value per Share (₩; owners' equity / diluted shs)</t>
        </is>
      </c>
      <c r="G175" s="47">
        <f>IFERROR(G146*1000/G42,"")</f>
        <v/>
      </c>
      <c r="H175" s="47">
        <f>IFERROR(H146*1000/H42,"")</f>
        <v/>
      </c>
      <c r="I175" s="47">
        <f>IFERROR(I146*1000/I42,"")</f>
        <v/>
      </c>
      <c r="J175" s="47">
        <f>IFERROR(J146*1000/J42,"")</f>
        <v/>
      </c>
      <c r="K175" s="47">
        <f>IFERROR(K146*1000/K42,"")</f>
        <v/>
      </c>
      <c r="L175" s="47">
        <f>IFERROR(L146*1000/L42,"")</f>
        <v/>
      </c>
      <c r="M175" s="47">
        <f>IFERROR(M146*1000/M42,"")</f>
        <v/>
      </c>
      <c r="N175" s="47">
        <f>IFERROR(N146*1000/N42,"")</f>
        <v/>
      </c>
      <c r="O175" s="47">
        <f>IFERROR(O146*1000/O42,"")</f>
        <v/>
      </c>
      <c r="P175" s="47">
        <f>IFERROR(P146*1000/P42,"")</f>
        <v/>
      </c>
      <c r="Q175" s="47">
        <f>IFERROR(Q146*1000/Q42,"")</f>
        <v/>
      </c>
      <c r="R175" s="47">
        <f>IFERROR(R146*1000/R42,"")</f>
        <v/>
      </c>
      <c r="S175" s="47">
        <f>IFERROR(S146*1000/S42,"")</f>
        <v/>
      </c>
      <c r="T175" s="47">
        <f>IFERROR(T146*1000/T42,"")</f>
        <v/>
      </c>
      <c r="U175" s="47">
        <f>IFERROR(U146*1000/U42,"")</f>
        <v/>
      </c>
      <c r="V175" s="47">
        <f>IFERROR(V146*1000/V42,"")</f>
        <v/>
      </c>
      <c r="W175" s="47">
        <f>IFERROR(W146*1000/W42,"")</f>
        <v/>
      </c>
      <c r="X175" s="47">
        <f>IFERROR(X146*1000/X42,"")</f>
        <v/>
      </c>
      <c r="Y175" s="47">
        <f>IFERROR(Y146*1000/Y42,"")</f>
        <v/>
      </c>
      <c r="Z175" s="47">
        <f>IFERROR(Z146*1000/Z42,"")</f>
        <v/>
      </c>
      <c r="AA175" s="47">
        <f>IFERROR(AA146*1000/AA42,"")</f>
        <v/>
      </c>
      <c r="AB175" s="37">
        <f>IFERROR(AB146*1000/AB42,"")</f>
        <v/>
      </c>
      <c r="AC175" s="37">
        <f>IFERROR(AC146*1000/AC42,"")</f>
        <v/>
      </c>
      <c r="AD175" s="37">
        <f>IFERROR(AD146*1000/AD42,"")</f>
        <v/>
      </c>
      <c r="AE175" s="37">
        <f>IFERROR(AE146*1000/AE42,"")</f>
        <v/>
      </c>
      <c r="AF175" s="37">
        <f>IFERROR(AF146*1000/AF42,"")</f>
        <v/>
      </c>
      <c r="AG175" s="37">
        <f>IFERROR(AG146*1000/AG42,"")</f>
        <v/>
      </c>
      <c r="AH175" s="37">
        <f>IFERROR(AH146*1000/AH42,"")</f>
        <v/>
      </c>
      <c r="AI175" s="37">
        <f>IFERROR(AI146*1000/AI42,"")</f>
        <v/>
      </c>
      <c r="AK175" s="47">
        <f>IFERROR(AK146*1000/AK42,"")</f>
        <v/>
      </c>
      <c r="AL175" s="47">
        <f>IFERROR(AL146*1000/AL42,"")</f>
        <v/>
      </c>
      <c r="AM175" s="47">
        <f>IFERROR(AM146*1000/AM42,"")</f>
        <v/>
      </c>
      <c r="AN175" s="47">
        <f>IFERROR(AN146*1000/AN42,"")</f>
        <v/>
      </c>
      <c r="AO175" s="47">
        <f>IFERROR(AO146*1000/AO42,"")</f>
        <v/>
      </c>
      <c r="AP175" s="37">
        <f>IFERROR(AP146*1000/AP42,"")</f>
        <v/>
      </c>
      <c r="AQ175" s="37">
        <f>IFERROR(AQ146*1000/AQ42,"")</f>
        <v/>
      </c>
      <c r="AR175" s="37">
        <f>IFERROR(AR146*1000/AR42,"")</f>
        <v/>
      </c>
      <c r="AS175" s="37">
        <f>IFERROR(AS146*1000/AS42,"")</f>
        <v/>
      </c>
      <c r="AT175" s="37">
        <f>IFERROR(AT146*1000/AT42,"")</f>
        <v/>
      </c>
    </row>
    <row r="176"/>
    <row r="177"/>
    <row r="178"/>
    <row r="179">
      <c r="B179" s="15" t="inlineStr">
        <is>
          <t>BS Forecast Driver Ratios</t>
        </is>
      </c>
      <c r="C179" s="15" t="n"/>
      <c r="D179" s="15" t="n"/>
      <c r="E179" s="15" t="n"/>
      <c r="F179" s="15" t="n"/>
      <c r="G179" s="15" t="n"/>
      <c r="H179" s="15" t="n"/>
      <c r="I179" s="15" t="n"/>
      <c r="J179" s="15" t="n"/>
      <c r="K179" s="15" t="n"/>
      <c r="L179" s="15" t="n"/>
      <c r="M179" s="15" t="n"/>
      <c r="N179" s="15" t="n"/>
      <c r="O179" s="15" t="n"/>
      <c r="P179" s="15" t="n"/>
      <c r="Q179" s="15" t="n"/>
      <c r="R179" s="15" t="n"/>
      <c r="S179" s="15" t="n"/>
      <c r="T179" s="15" t="n"/>
      <c r="U179" s="15" t="n"/>
      <c r="V179" s="15" t="n"/>
      <c r="W179" s="15" t="n"/>
      <c r="X179" s="15" t="n"/>
      <c r="Y179" s="15" t="n"/>
      <c r="Z179" s="15" t="n"/>
      <c r="AA179" s="15" t="n"/>
      <c r="AB179" s="15" t="n"/>
      <c r="AC179" s="15" t="n"/>
      <c r="AD179" s="15" t="n"/>
      <c r="AE179" s="15" t="n"/>
      <c r="AF179" s="15" t="n"/>
      <c r="AG179" s="15" t="n"/>
      <c r="AH179" s="15" t="n"/>
      <c r="AI179" s="15" t="n"/>
      <c r="AK179" s="15" t="n"/>
      <c r="AL179" s="15" t="n"/>
      <c r="AM179" s="15" t="n"/>
      <c r="AN179" s="15" t="n"/>
      <c r="AO179" s="15" t="n"/>
      <c r="AP179" s="15" t="n"/>
      <c r="AQ179" s="15" t="n"/>
      <c r="AR179" s="15" t="n"/>
      <c r="AS179" s="15" t="n"/>
      <c r="AT179" s="15" t="n"/>
    </row>
    <row r="180"/>
    <row r="181">
      <c r="C181" s="8" t="inlineStr">
        <is>
          <t>DSO — Trade Receivables days of Revenue (driver)</t>
        </is>
      </c>
      <c r="G181" s="43">
        <f>IFERROR(G88/G13*G159,"")</f>
        <v/>
      </c>
      <c r="H181" s="43">
        <f>IFERROR(H88/H13*H159,"")</f>
        <v/>
      </c>
      <c r="I181" s="43">
        <f>IFERROR(I88/I13*I159,"")</f>
        <v/>
      </c>
      <c r="J181" s="43">
        <f>IFERROR(J88/J13*J159,"")</f>
        <v/>
      </c>
      <c r="K181" s="43">
        <f>IFERROR(K88/K13*K159,"")</f>
        <v/>
      </c>
      <c r="L181" s="43">
        <f>IFERROR(L88/L13*L159,"")</f>
        <v/>
      </c>
      <c r="M181" s="43">
        <f>IFERROR(M88/M13*M159,"")</f>
        <v/>
      </c>
      <c r="N181" s="43">
        <f>IFERROR(N88/N13*N159,"")</f>
        <v/>
      </c>
      <c r="O181" s="43">
        <f>IFERROR(O88/O13*O159,"")</f>
        <v/>
      </c>
      <c r="P181" s="43">
        <f>IFERROR(P88/P13*P159,"")</f>
        <v/>
      </c>
      <c r="Q181" s="43">
        <f>IFERROR(Q88/Q13*Q159,"")</f>
        <v/>
      </c>
      <c r="R181" s="43">
        <f>IFERROR(R88/R13*R159,"")</f>
        <v/>
      </c>
      <c r="S181" s="43">
        <f>IFERROR(S88/S13*S159,"")</f>
        <v/>
      </c>
      <c r="T181" s="43">
        <f>IFERROR(T88/T13*T159,"")</f>
        <v/>
      </c>
      <c r="U181" s="43">
        <f>IFERROR(U88/U13*U159,"")</f>
        <v/>
      </c>
      <c r="V181" s="43">
        <f>IFERROR(V88/V13*V159,"")</f>
        <v/>
      </c>
      <c r="W181" s="43">
        <f>IFERROR(W88/W13*W159,"")</f>
        <v/>
      </c>
      <c r="X181" s="43">
        <f>IFERROR(X88/X13*X159,"")</f>
        <v/>
      </c>
      <c r="Y181" s="43">
        <f>IFERROR(Y88/Y13*Y159,"")</f>
        <v/>
      </c>
      <c r="Z181" s="43">
        <f>IFERROR(Z88/Z13*Z159,"")</f>
        <v/>
      </c>
      <c r="AA181" s="43">
        <f>IFERROR(AA88/AA13*AA159,"")</f>
        <v/>
      </c>
      <c r="AB181" s="50" t="n">
        <v>55</v>
      </c>
      <c r="AC181" s="50" t="n">
        <v>55</v>
      </c>
      <c r="AD181" s="50" t="n">
        <v>55</v>
      </c>
      <c r="AE181" s="50" t="n">
        <v>55</v>
      </c>
      <c r="AF181" s="50" t="n">
        <v>55</v>
      </c>
      <c r="AG181" s="50" t="n">
        <v>55</v>
      </c>
      <c r="AH181" s="50" t="n">
        <v>55</v>
      </c>
      <c r="AI181" s="50" t="n">
        <v>55</v>
      </c>
      <c r="AK181" s="43">
        <f>IFERROR(AK88/AK13*AK159,"")</f>
        <v/>
      </c>
      <c r="AL181" s="43">
        <f>IFERROR(AL88/AL13*AL159,"")</f>
        <v/>
      </c>
      <c r="AM181" s="43">
        <f>IFERROR(AM88/AM13*AM159,"")</f>
        <v/>
      </c>
      <c r="AN181" s="43">
        <f>IFERROR(AN88/AN13*AN159,"")</f>
        <v/>
      </c>
      <c r="AO181" s="43">
        <f>IFERROR(AO88/AO13*AO159,"")</f>
        <v/>
      </c>
      <c r="AP181" s="43">
        <f>IFERROR(AP88/AP13*AP159,"")</f>
        <v/>
      </c>
      <c r="AQ181" s="43">
        <f>IFERROR(AQ88/AQ13*AQ159,"")</f>
        <v/>
      </c>
      <c r="AR181" s="50" t="n">
        <v>60</v>
      </c>
      <c r="AS181" s="50" t="n">
        <v>60</v>
      </c>
      <c r="AT181" s="50" t="n">
        <v>60</v>
      </c>
    </row>
    <row r="182">
      <c r="C182" s="8" t="inlineStr">
        <is>
          <t>DIO — Inventories days of |COGS| (driver)</t>
        </is>
      </c>
      <c r="G182" s="43">
        <f>IFERROR(G91/-G16*G159,"")</f>
        <v/>
      </c>
      <c r="H182" s="43">
        <f>IFERROR(H91/-H16*H159,"")</f>
        <v/>
      </c>
      <c r="I182" s="43">
        <f>IFERROR(I91/-I16*I159,"")</f>
        <v/>
      </c>
      <c r="J182" s="43">
        <f>IFERROR(J91/-J16*J159,"")</f>
        <v/>
      </c>
      <c r="K182" s="43">
        <f>IFERROR(K91/-K16*K159,"")</f>
        <v/>
      </c>
      <c r="L182" s="43">
        <f>IFERROR(L91/-L16*L159,"")</f>
        <v/>
      </c>
      <c r="M182" s="43">
        <f>IFERROR(M91/-M16*M159,"")</f>
        <v/>
      </c>
      <c r="N182" s="43">
        <f>IFERROR(N91/-N16*N159,"")</f>
        <v/>
      </c>
      <c r="O182" s="43">
        <f>IFERROR(O91/-O16*O159,"")</f>
        <v/>
      </c>
      <c r="P182" s="43">
        <f>IFERROR(P91/-P16*P159,"")</f>
        <v/>
      </c>
      <c r="Q182" s="43">
        <f>IFERROR(Q91/-Q16*Q159,"")</f>
        <v/>
      </c>
      <c r="R182" s="43">
        <f>IFERROR(R91/-R16*R159,"")</f>
        <v/>
      </c>
      <c r="S182" s="43">
        <f>IFERROR(S91/-S16*S159,"")</f>
        <v/>
      </c>
      <c r="T182" s="43">
        <f>IFERROR(T91/-T16*T159,"")</f>
        <v/>
      </c>
      <c r="U182" s="43">
        <f>IFERROR(U91/-U16*U159,"")</f>
        <v/>
      </c>
      <c r="V182" s="43">
        <f>IFERROR(V91/-V16*V159,"")</f>
        <v/>
      </c>
      <c r="W182" s="43">
        <f>IFERROR(W91/-W16*W159,"")</f>
        <v/>
      </c>
      <c r="X182" s="43">
        <f>IFERROR(X91/-X16*X159,"")</f>
        <v/>
      </c>
      <c r="Y182" s="43">
        <f>IFERROR(Y91/-Y16*Y159,"")</f>
        <v/>
      </c>
      <c r="Z182" s="43">
        <f>IFERROR(Z91/-Z16*Z159,"")</f>
        <v/>
      </c>
      <c r="AA182" s="43">
        <f>IFERROR(AA91/-AA16*AA159,"")</f>
        <v/>
      </c>
      <c r="AB182" s="50" t="n">
        <v>130</v>
      </c>
      <c r="AC182" s="50" t="n">
        <v>130</v>
      </c>
      <c r="AD182" s="50" t="n">
        <v>140</v>
      </c>
      <c r="AE182" s="50" t="n">
        <v>150</v>
      </c>
      <c r="AF182" s="50" t="n">
        <v>160</v>
      </c>
      <c r="AG182" s="50" t="n">
        <v>165</v>
      </c>
      <c r="AH182" s="50" t="n">
        <v>165</v>
      </c>
      <c r="AI182" s="50" t="n">
        <v>160</v>
      </c>
      <c r="AK182" s="43">
        <f>IFERROR(AK91/-AK16*AK159,"")</f>
        <v/>
      </c>
      <c r="AL182" s="43">
        <f>IFERROR(AL91/-AL16*AL159,"")</f>
        <v/>
      </c>
      <c r="AM182" s="43">
        <f>IFERROR(AM91/-AM16*AM159,"")</f>
        <v/>
      </c>
      <c r="AN182" s="43">
        <f>IFERROR(AN91/-AN16*AN159,"")</f>
        <v/>
      </c>
      <c r="AO182" s="43">
        <f>IFERROR(AO91/-AO16*AO159,"")</f>
        <v/>
      </c>
      <c r="AP182" s="43">
        <f>IFERROR(AP91/-AP16*AP159,"")</f>
        <v/>
      </c>
      <c r="AQ182" s="43">
        <f>IFERROR(AQ91/-AQ16*AQ159,"")</f>
        <v/>
      </c>
      <c r="AR182" s="50" t="n">
        <v>155</v>
      </c>
      <c r="AS182" s="50" t="n">
        <v>145</v>
      </c>
      <c r="AT182" s="50" t="n">
        <v>140</v>
      </c>
    </row>
    <row r="183">
      <c r="C183" s="8" t="inlineStr">
        <is>
          <t>DPO — Trade Payables days of |COGS| (driver)</t>
        </is>
      </c>
      <c r="G183" s="43">
        <f>IFERROR(G114/-G16*G159,"")</f>
        <v/>
      </c>
      <c r="H183" s="43">
        <f>IFERROR(H114/-H16*H159,"")</f>
        <v/>
      </c>
      <c r="I183" s="43">
        <f>IFERROR(I114/-I16*I159,"")</f>
        <v/>
      </c>
      <c r="J183" s="43">
        <f>IFERROR(J114/-J16*J159,"")</f>
        <v/>
      </c>
      <c r="K183" s="43">
        <f>IFERROR(K114/-K16*K159,"")</f>
        <v/>
      </c>
      <c r="L183" s="43">
        <f>IFERROR(L114/-L16*L159,"")</f>
        <v/>
      </c>
      <c r="M183" s="43">
        <f>IFERROR(M114/-M16*M159,"")</f>
        <v/>
      </c>
      <c r="N183" s="43">
        <f>IFERROR(N114/-N16*N159,"")</f>
        <v/>
      </c>
      <c r="O183" s="43">
        <f>IFERROR(O114/-O16*O159,"")</f>
        <v/>
      </c>
      <c r="P183" s="43">
        <f>IFERROR(P114/-P16*P159,"")</f>
        <v/>
      </c>
      <c r="Q183" s="43">
        <f>IFERROR(Q114/-Q16*Q159,"")</f>
        <v/>
      </c>
      <c r="R183" s="43">
        <f>IFERROR(R114/-R16*R159,"")</f>
        <v/>
      </c>
      <c r="S183" s="43">
        <f>IFERROR(S114/-S16*S159,"")</f>
        <v/>
      </c>
      <c r="T183" s="43">
        <f>IFERROR(T114/-T16*T159,"")</f>
        <v/>
      </c>
      <c r="U183" s="43">
        <f>IFERROR(U114/-U16*U159,"")</f>
        <v/>
      </c>
      <c r="V183" s="43">
        <f>IFERROR(V114/-V16*V159,"")</f>
        <v/>
      </c>
      <c r="W183" s="43">
        <f>IFERROR(W114/-W16*W159,"")</f>
        <v/>
      </c>
      <c r="X183" s="43">
        <f>IFERROR(X114/-X16*X159,"")</f>
        <v/>
      </c>
      <c r="Y183" s="43">
        <f>IFERROR(Y114/-Y16*Y159,"")</f>
        <v/>
      </c>
      <c r="Z183" s="43">
        <f>IFERROR(Z114/-Z16*Z159,"")</f>
        <v/>
      </c>
      <c r="AA183" s="43">
        <f>IFERROR(AA114/-AA16*AA159,"")</f>
        <v/>
      </c>
      <c r="AB183" s="50" t="n">
        <v>25</v>
      </c>
      <c r="AC183" s="50" t="n">
        <v>25</v>
      </c>
      <c r="AD183" s="50" t="n">
        <v>25</v>
      </c>
      <c r="AE183" s="50" t="n">
        <v>25</v>
      </c>
      <c r="AF183" s="50" t="n">
        <v>25</v>
      </c>
      <c r="AG183" s="50" t="n">
        <v>25</v>
      </c>
      <c r="AH183" s="50" t="n">
        <v>25</v>
      </c>
      <c r="AI183" s="50" t="n">
        <v>25</v>
      </c>
      <c r="AK183" s="43">
        <f>IFERROR(AK114/-AK16*AK159,"")</f>
        <v/>
      </c>
      <c r="AL183" s="43">
        <f>IFERROR(AL114/-AL16*AL159,"")</f>
        <v/>
      </c>
      <c r="AM183" s="43">
        <f>IFERROR(AM114/-AM16*AM159,"")</f>
        <v/>
      </c>
      <c r="AN183" s="43">
        <f>IFERROR(AN114/-AN16*AN159,"")</f>
        <v/>
      </c>
      <c r="AO183" s="43">
        <f>IFERROR(AO114/-AO16*AO159,"")</f>
        <v/>
      </c>
      <c r="AP183" s="43">
        <f>IFERROR(AP114/-AP16*AP159,"")</f>
        <v/>
      </c>
      <c r="AQ183" s="43">
        <f>IFERROR(AQ114/-AQ16*AQ159,"")</f>
        <v/>
      </c>
      <c r="AR183" s="50" t="n">
        <v>25</v>
      </c>
      <c r="AS183" s="50" t="n">
        <v>25</v>
      </c>
      <c r="AT183" s="50" t="n">
        <v>25</v>
      </c>
    </row>
    <row r="184">
      <c r="C184" s="8" t="inlineStr">
        <is>
          <t>Depreciation % of Prior Net PP&amp;E (driver)</t>
        </is>
      </c>
      <c r="H184" s="39">
        <f>IFERROR(H195/G102,"")</f>
        <v/>
      </c>
      <c r="I184" s="39">
        <f>IFERROR(I195/H102,"")</f>
        <v/>
      </c>
      <c r="J184" s="39">
        <f>IFERROR(J195/I102,"")</f>
        <v/>
      </c>
      <c r="K184" s="39">
        <f>IFERROR(K195/J102,"")</f>
        <v/>
      </c>
      <c r="L184" s="39">
        <f>IFERROR(L195/K102,"")</f>
        <v/>
      </c>
      <c r="M184" s="39">
        <f>IFERROR(M195/L102,"")</f>
        <v/>
      </c>
      <c r="N184" s="39">
        <f>IFERROR(N195/M102,"")</f>
        <v/>
      </c>
      <c r="O184" s="39">
        <f>IFERROR(O195/N102,"")</f>
        <v/>
      </c>
      <c r="P184" s="39">
        <f>IFERROR(P195/O102,"")</f>
        <v/>
      </c>
      <c r="Q184" s="39">
        <f>IFERROR(Q195/P102,"")</f>
        <v/>
      </c>
      <c r="R184" s="39">
        <f>IFERROR(R195/Q102,"")</f>
        <v/>
      </c>
      <c r="S184" s="39">
        <f>IFERROR(S195/R102,"")</f>
        <v/>
      </c>
      <c r="T184" s="39">
        <f>IFERROR(T195/S102,"")</f>
        <v/>
      </c>
      <c r="U184" s="39">
        <f>IFERROR(U195/T102,"")</f>
        <v/>
      </c>
      <c r="V184" s="39">
        <f>IFERROR(V195/U102,"")</f>
        <v/>
      </c>
      <c r="W184" s="39">
        <f>IFERROR(W195/V102,"")</f>
        <v/>
      </c>
      <c r="X184" s="39">
        <f>IFERROR(X195/W102,"")</f>
        <v/>
      </c>
      <c r="Y184" s="39">
        <f>IFERROR(Y195/X102,"")</f>
        <v/>
      </c>
      <c r="Z184" s="39">
        <f>IFERROR(Z195/Y102,"")</f>
        <v/>
      </c>
      <c r="AA184" s="39">
        <f>IFERROR(AA195/Z102,"")</f>
        <v/>
      </c>
      <c r="AB184" s="40" t="n">
        <v>0.045</v>
      </c>
      <c r="AC184" s="40" t="n">
        <v>0.045</v>
      </c>
      <c r="AD184" s="40" t="n">
        <v>0.045</v>
      </c>
      <c r="AE184" s="40" t="n">
        <v>0.045</v>
      </c>
      <c r="AF184" s="40" t="n">
        <v>0.045</v>
      </c>
      <c r="AG184" s="40" t="n">
        <v>0.045</v>
      </c>
      <c r="AH184" s="40" t="n">
        <v>0.045</v>
      </c>
      <c r="AI184" s="40" t="n">
        <v>0.045</v>
      </c>
      <c r="AL184" s="39">
        <f>IFERROR(AL195/AK102,"")</f>
        <v/>
      </c>
      <c r="AM184" s="39">
        <f>IFERROR(AM195/AL102,"")</f>
        <v/>
      </c>
      <c r="AN184" s="39">
        <f>IFERROR(AN195/AM102,"")</f>
        <v/>
      </c>
      <c r="AO184" s="39">
        <f>IFERROR(AO195/AN102,"")</f>
        <v/>
      </c>
      <c r="AP184" s="39">
        <f>IFERROR(AP195/AO102,"")</f>
        <v/>
      </c>
      <c r="AQ184" s="39">
        <f>IFERROR(AQ195/AP102,"")</f>
        <v/>
      </c>
      <c r="AR184" s="40" t="n">
        <v>0.17</v>
      </c>
      <c r="AS184" s="40" t="n">
        <v>0.17</v>
      </c>
      <c r="AT184" s="40" t="n">
        <v>0.17</v>
      </c>
    </row>
    <row r="185">
      <c r="C185" s="8" t="inlineStr">
        <is>
          <t>Capex % of Revenue (driver)</t>
        </is>
      </c>
      <c r="G185" s="39">
        <f>IFERROR(-G236/G13,"")</f>
        <v/>
      </c>
      <c r="H185" s="39">
        <f>IFERROR(-H236/H13,"")</f>
        <v/>
      </c>
      <c r="I185" s="39">
        <f>IFERROR(-I236/I13,"")</f>
        <v/>
      </c>
      <c r="J185" s="39">
        <f>IFERROR(-J236/J13,"")</f>
        <v/>
      </c>
      <c r="K185" s="39">
        <f>IFERROR(-K236/K13,"")</f>
        <v/>
      </c>
      <c r="L185" s="39">
        <f>IFERROR(-L236/L13,"")</f>
        <v/>
      </c>
      <c r="M185" s="39">
        <f>IFERROR(-M236/M13,"")</f>
        <v/>
      </c>
      <c r="N185" s="39">
        <f>IFERROR(-N236/N13,"")</f>
        <v/>
      </c>
      <c r="O185" s="39">
        <f>IFERROR(-O236/O13,"")</f>
        <v/>
      </c>
      <c r="P185" s="39">
        <f>IFERROR(-P236/P13,"")</f>
        <v/>
      </c>
      <c r="Q185" s="39">
        <f>IFERROR(-Q236/Q13,"")</f>
        <v/>
      </c>
      <c r="R185" s="39">
        <f>IFERROR(-R236/R13,"")</f>
        <v/>
      </c>
      <c r="S185" s="39">
        <f>IFERROR(-S236/S13,"")</f>
        <v/>
      </c>
      <c r="T185" s="39">
        <f>IFERROR(-T236/T13,"")</f>
        <v/>
      </c>
      <c r="U185" s="39">
        <f>IFERROR(-U236/U13,"")</f>
        <v/>
      </c>
      <c r="V185" s="39">
        <f>IFERROR(-V236/V13,"")</f>
        <v/>
      </c>
      <c r="W185" s="39">
        <f>IFERROR(-W236/W13,"")</f>
        <v/>
      </c>
      <c r="X185" s="39">
        <f>IFERROR(-X236/X13,"")</f>
        <v/>
      </c>
      <c r="Y185" s="39">
        <f>IFERROR(-Y236/Y13,"")</f>
        <v/>
      </c>
      <c r="Z185" s="39">
        <f>IFERROR(-Z236/Z13,"")</f>
        <v/>
      </c>
      <c r="AA185" s="39">
        <f>IFERROR(-AA236/AA13,"")</f>
        <v/>
      </c>
      <c r="AB185" s="40" t="n">
        <v>0.2</v>
      </c>
      <c r="AC185" s="40" t="n">
        <v>0.2</v>
      </c>
      <c r="AD185" s="40" t="n">
        <v>0.22</v>
      </c>
      <c r="AE185" s="40" t="n">
        <v>0.26</v>
      </c>
      <c r="AF185" s="40" t="n">
        <v>0.28</v>
      </c>
      <c r="AG185" s="40" t="n">
        <v>0.28</v>
      </c>
      <c r="AH185" s="40" t="n">
        <v>0.26</v>
      </c>
      <c r="AI185" s="40" t="n">
        <v>0.26</v>
      </c>
      <c r="AK185" s="39">
        <f>IFERROR(-AK236/AK13,"")</f>
        <v/>
      </c>
      <c r="AL185" s="39">
        <f>IFERROR(-AL236/AL13,"")</f>
        <v/>
      </c>
      <c r="AM185" s="39">
        <f>IFERROR(-AM236/AM13,"")</f>
        <v/>
      </c>
      <c r="AN185" s="39">
        <f>IFERROR(-AN236/AN13,"")</f>
        <v/>
      </c>
      <c r="AO185" s="39">
        <f>IFERROR(-AO236/AO13,"")</f>
        <v/>
      </c>
      <c r="AP185" s="39">
        <f>IFERROR(-AP236/AP13,"")</f>
        <v/>
      </c>
      <c r="AQ185" s="39">
        <f>IFERROR(-AQ236/AQ13,"")</f>
        <v/>
      </c>
      <c r="AR185" s="40" t="n">
        <v>0.26</v>
      </c>
      <c r="AS185" s="40" t="n">
        <v>0.22</v>
      </c>
      <c r="AT185" s="40" t="n">
        <v>0.2</v>
      </c>
    </row>
    <row r="186">
      <c r="C186" s="8" t="inlineStr">
        <is>
          <t>Dividends Paid (₩B, policy driver)</t>
        </is>
      </c>
      <c r="G186" s="29">
        <f>G253</f>
        <v/>
      </c>
      <c r="H186" s="29">
        <f>H253</f>
        <v/>
      </c>
      <c r="I186" s="29">
        <f>I253</f>
        <v/>
      </c>
      <c r="J186" s="29">
        <f>J253</f>
        <v/>
      </c>
      <c r="K186" s="29">
        <f>K253</f>
        <v/>
      </c>
      <c r="L186" s="29">
        <f>L253</f>
        <v/>
      </c>
      <c r="M186" s="29">
        <f>M253</f>
        <v/>
      </c>
      <c r="N186" s="29">
        <f>N253</f>
        <v/>
      </c>
      <c r="O186" s="29">
        <f>O253</f>
        <v/>
      </c>
      <c r="P186" s="29">
        <f>P253</f>
        <v/>
      </c>
      <c r="Q186" s="29">
        <f>Q253</f>
        <v/>
      </c>
      <c r="R186" s="29">
        <f>R253</f>
        <v/>
      </c>
      <c r="S186" s="29">
        <f>S253</f>
        <v/>
      </c>
      <c r="T186" s="29">
        <f>T253</f>
        <v/>
      </c>
      <c r="U186" s="29">
        <f>U253</f>
        <v/>
      </c>
      <c r="V186" s="29">
        <f>V253</f>
        <v/>
      </c>
      <c r="W186" s="29">
        <f>W253</f>
        <v/>
      </c>
      <c r="X186" s="29">
        <f>X253</f>
        <v/>
      </c>
      <c r="Y186" s="29">
        <f>Y253</f>
        <v/>
      </c>
      <c r="Z186" s="29">
        <f>Z253</f>
        <v/>
      </c>
      <c r="AA186" s="29">
        <f>AA253</f>
        <v/>
      </c>
      <c r="AB186" s="35" t="n">
        <v>-500</v>
      </c>
      <c r="AC186" s="35" t="n">
        <v>-500</v>
      </c>
      <c r="AD186" s="35" t="n">
        <v>-500</v>
      </c>
      <c r="AE186" s="35" t="n">
        <v>-500</v>
      </c>
      <c r="AF186" s="35" t="n">
        <v>-500</v>
      </c>
      <c r="AG186" s="35" t="n">
        <v>-500</v>
      </c>
      <c r="AH186" s="35" t="n">
        <v>-500</v>
      </c>
      <c r="AI186" s="35" t="n">
        <v>-500</v>
      </c>
      <c r="AK186" s="29">
        <f>AK253</f>
        <v/>
      </c>
      <c r="AL186" s="29">
        <f>AL253</f>
        <v/>
      </c>
      <c r="AM186" s="29">
        <f>AM253</f>
        <v/>
      </c>
      <c r="AN186" s="29">
        <f>AN253</f>
        <v/>
      </c>
      <c r="AO186" s="29">
        <f>AO253</f>
        <v/>
      </c>
      <c r="AP186" s="29">
        <f>AP253</f>
        <v/>
      </c>
      <c r="AQ186" s="29">
        <f>AQ253</f>
        <v/>
      </c>
      <c r="AR186" s="35" t="n">
        <v>-2000</v>
      </c>
      <c r="AS186" s="35" t="n">
        <v>-2000</v>
      </c>
      <c r="AT186" s="35" t="n">
        <v>-2000</v>
      </c>
      <c r="AX186" s="41" t="inlineStr">
        <is>
          <t>FY25 paid ₩1.7tn + ₩12.2tn treasury cancellation; buybacks NOT modeled (EPS upside)</t>
        </is>
      </c>
    </row>
    <row r="187"/>
    <row r="188"/>
    <row r="189">
      <c r="B189" s="21" t="inlineStr">
        <is>
          <t>Cash Flow Statement</t>
        </is>
      </c>
      <c r="C189" s="21" t="n"/>
      <c r="D189" s="21" t="n"/>
      <c r="E189" s="21" t="n"/>
      <c r="F189" s="21" t="n"/>
      <c r="G189" s="21" t="n"/>
      <c r="H189" s="21" t="n"/>
      <c r="I189" s="21" t="n"/>
      <c r="J189" s="21" t="n"/>
      <c r="K189" s="21" t="n"/>
      <c r="L189" s="21" t="n"/>
      <c r="M189" s="21" t="n"/>
      <c r="N189" s="21" t="n"/>
      <c r="O189" s="21" t="n"/>
      <c r="P189" s="21" t="n"/>
      <c r="Q189" s="21" t="n"/>
      <c r="R189" s="21" t="n"/>
      <c r="S189" s="21" t="n"/>
      <c r="T189" s="21" t="n"/>
      <c r="U189" s="21" t="n"/>
      <c r="V189" s="21" t="n"/>
      <c r="W189" s="21" t="n"/>
      <c r="X189" s="21" t="n"/>
      <c r="Y189" s="21" t="n"/>
      <c r="Z189" s="21" t="n"/>
      <c r="AA189" s="21" t="n"/>
      <c r="AB189" s="21" t="n"/>
      <c r="AC189" s="21" t="n"/>
      <c r="AD189" s="21" t="n"/>
      <c r="AE189" s="21" t="n"/>
      <c r="AF189" s="21" t="n"/>
      <c r="AG189" s="21" t="n"/>
      <c r="AH189" s="21" t="n"/>
      <c r="AI189" s="21" t="n"/>
      <c r="AK189" s="21" t="n"/>
      <c r="AL189" s="21" t="n"/>
      <c r="AM189" s="21" t="n"/>
      <c r="AN189" s="21" t="n"/>
      <c r="AO189" s="21" t="n"/>
      <c r="AP189" s="21" t="n"/>
      <c r="AQ189" s="21" t="n"/>
      <c r="AR189" s="21" t="n"/>
      <c r="AS189" s="21" t="n"/>
      <c r="AT189" s="21" t="n"/>
    </row>
    <row r="190"/>
    <row r="191">
      <c r="C191" s="8" t="inlineStr">
        <is>
          <t>Profit for the Period</t>
        </is>
      </c>
      <c r="G191" s="46">
        <f>G33</f>
        <v/>
      </c>
      <c r="H191" s="46">
        <f>H33</f>
        <v/>
      </c>
      <c r="I191" s="46">
        <f>I33</f>
        <v/>
      </c>
      <c r="J191" s="46">
        <f>J33</f>
        <v/>
      </c>
      <c r="K191" s="46">
        <f>K33</f>
        <v/>
      </c>
      <c r="L191" s="46">
        <f>L33</f>
        <v/>
      </c>
      <c r="M191" s="46">
        <f>M33</f>
        <v/>
      </c>
      <c r="N191" s="46">
        <f>N33</f>
        <v/>
      </c>
      <c r="O191" s="46">
        <f>O33</f>
        <v/>
      </c>
      <c r="P191" s="46">
        <f>P33</f>
        <v/>
      </c>
      <c r="Q191" s="46">
        <f>Q33</f>
        <v/>
      </c>
      <c r="R191" s="46">
        <f>R33</f>
        <v/>
      </c>
      <c r="S191" s="46">
        <f>S33</f>
        <v/>
      </c>
      <c r="T191" s="46">
        <f>T33</f>
        <v/>
      </c>
      <c r="U191" s="46">
        <f>U33</f>
        <v/>
      </c>
      <c r="V191" s="46">
        <f>V33</f>
        <v/>
      </c>
      <c r="W191" s="46">
        <f>W33</f>
        <v/>
      </c>
      <c r="X191" s="46">
        <f>X33</f>
        <v/>
      </c>
      <c r="Y191" s="46">
        <f>Y33</f>
        <v/>
      </c>
      <c r="Z191" s="46">
        <f>Z33</f>
        <v/>
      </c>
      <c r="AA191" s="46">
        <f>AA33</f>
        <v/>
      </c>
      <c r="AB191" s="46">
        <f>AB33</f>
        <v/>
      </c>
      <c r="AC191" s="46">
        <f>AC33</f>
        <v/>
      </c>
      <c r="AD191" s="46">
        <f>AD33</f>
        <v/>
      </c>
      <c r="AE191" s="46">
        <f>AE33</f>
        <v/>
      </c>
      <c r="AF191" s="46">
        <f>AF33</f>
        <v/>
      </c>
      <c r="AG191" s="46">
        <f>AG33</f>
        <v/>
      </c>
      <c r="AH191" s="46">
        <f>AH33</f>
        <v/>
      </c>
      <c r="AI191" s="46">
        <f>AI33</f>
        <v/>
      </c>
      <c r="AK191" s="46">
        <f>AK33</f>
        <v/>
      </c>
      <c r="AL191" s="46">
        <f>AL33</f>
        <v/>
      </c>
      <c r="AM191" s="46">
        <f>AM33</f>
        <v/>
      </c>
      <c r="AN191" s="46">
        <f>AN33</f>
        <v/>
      </c>
      <c r="AO191" s="46">
        <f>AO33</f>
        <v/>
      </c>
      <c r="AP191" s="46">
        <f>AP33</f>
        <v/>
      </c>
      <c r="AQ191" s="46">
        <f>AQ33</f>
        <v/>
      </c>
      <c r="AR191" s="46">
        <f>AR33</f>
        <v/>
      </c>
      <c r="AS191" s="46">
        <f>AS33</f>
        <v/>
      </c>
      <c r="AT191" s="46">
        <f>AT33</f>
        <v/>
      </c>
    </row>
    <row r="192">
      <c r="C192" s="8" t="inlineStr">
        <is>
          <t>Add back: Income Tax Expense/(Benefit)</t>
        </is>
      </c>
      <c r="G192" s="30" t="n">
        <v>357.952</v>
      </c>
      <c r="H192" s="30" t="n">
        <v>812.684</v>
      </c>
      <c r="I192" s="30" t="n">
        <v>1283.383</v>
      </c>
      <c r="J192" s="30" t="n">
        <v>1345.78</v>
      </c>
      <c r="K192" s="30" t="n">
        <v>791.322</v>
      </c>
      <c r="L192" s="30" t="n">
        <v>1089.904</v>
      </c>
      <c r="M192" s="30" t="n">
        <v>580.593</v>
      </c>
      <c r="N192" s="30" t="n">
        <v>-700.708</v>
      </c>
      <c r="O192" s="30" t="n">
        <v>-939.692</v>
      </c>
      <c r="P192" s="30" t="n">
        <v>-800.3</v>
      </c>
      <c r="Q192" s="30" t="n">
        <v>-284.958</v>
      </c>
      <c r="R192" s="30" t="n">
        <v>-495.319</v>
      </c>
      <c r="S192" s="30" t="n">
        <v>455.536</v>
      </c>
      <c r="T192" s="30" t="n">
        <v>932.184</v>
      </c>
      <c r="U192" s="30" t="n">
        <v>1125.8</v>
      </c>
      <c r="V192" s="30" t="n">
        <v>1574.928</v>
      </c>
      <c r="W192" s="30" t="n">
        <v>1191.034</v>
      </c>
      <c r="X192" s="30" t="n">
        <v>1726.367</v>
      </c>
      <c r="Y192" s="30" t="n">
        <v>2192.89</v>
      </c>
      <c r="Z192" s="30" t="n">
        <v>2407.359</v>
      </c>
      <c r="AA192" s="30" t="n">
        <v>11270.949</v>
      </c>
      <c r="AB192" s="31">
        <f>-AB32</f>
        <v/>
      </c>
      <c r="AC192" s="31">
        <f>-AC32</f>
        <v/>
      </c>
      <c r="AD192" s="31">
        <f>-AD32</f>
        <v/>
      </c>
      <c r="AE192" s="31">
        <f>-AE32</f>
        <v/>
      </c>
      <c r="AF192" s="31">
        <f>-AF32</f>
        <v/>
      </c>
      <c r="AG192" s="31">
        <f>-AG32</f>
        <v/>
      </c>
      <c r="AH192" s="31">
        <f>-AH32</f>
        <v/>
      </c>
      <c r="AI192" s="31">
        <f>-AI32</f>
        <v/>
      </c>
      <c r="AK192" s="30" t="n">
        <v>3799.799</v>
      </c>
      <c r="AL192" s="30" t="n">
        <v>1761.111</v>
      </c>
      <c r="AM192" s="30" t="n">
        <v>-2520.269</v>
      </c>
      <c r="AN192" s="30" t="n">
        <v>4088.448</v>
      </c>
      <c r="AO192" s="30" t="n">
        <v>7517.65</v>
      </c>
      <c r="AP192" s="31">
        <f>AA192+AB192+AC192+AD192</f>
        <v/>
      </c>
      <c r="AQ192" s="31">
        <f>AE192+AF192+AG192+AH192</f>
        <v/>
      </c>
      <c r="AR192" s="31">
        <f>-AR32</f>
        <v/>
      </c>
      <c r="AS192" s="31">
        <f>-AS32</f>
        <v/>
      </c>
      <c r="AT192" s="31">
        <f>-AT32</f>
        <v/>
      </c>
    </row>
    <row r="193">
      <c r="C193" s="8" t="inlineStr">
        <is>
          <t>Add back: Interest Expense</t>
        </is>
      </c>
      <c r="G193" s="30" t="n">
        <v>62.034</v>
      </c>
      <c r="H193" s="30" t="n">
        <v>68.729</v>
      </c>
      <c r="I193" s="30" t="n">
        <v>66.00700000000001</v>
      </c>
      <c r="J193" s="30" t="n">
        <v>63.19</v>
      </c>
      <c r="K193" s="30" t="n">
        <v>83.248</v>
      </c>
      <c r="L193" s="30" t="n">
        <v>100.307</v>
      </c>
      <c r="M193" s="30" t="n">
        <v>148.733</v>
      </c>
      <c r="N193" s="30" t="n">
        <v>200.826</v>
      </c>
      <c r="O193" s="30" t="n">
        <v>303.008</v>
      </c>
      <c r="P193" s="30" t="n">
        <v>368.047</v>
      </c>
      <c r="Q193" s="30" t="n">
        <v>397.1</v>
      </c>
      <c r="R193" s="30" t="n">
        <v>400.118</v>
      </c>
      <c r="S193" s="30" t="n">
        <v>402.291</v>
      </c>
      <c r="T193" s="30" t="n">
        <v>359.453</v>
      </c>
      <c r="U193" s="30" t="n">
        <v>315.001</v>
      </c>
      <c r="V193" s="30" t="n">
        <v>268.494</v>
      </c>
      <c r="W193" s="30" t="n">
        <v>257.51</v>
      </c>
      <c r="X193" s="30" t="n">
        <v>220.451</v>
      </c>
      <c r="Y193" s="30" t="n">
        <v>228.76</v>
      </c>
      <c r="Z193" s="30" t="n">
        <v>216.982</v>
      </c>
      <c r="AA193" s="30" t="n">
        <v>166.943</v>
      </c>
      <c r="AB193" s="34" t="n">
        <v>0</v>
      </c>
      <c r="AC193" s="34" t="n">
        <v>0</v>
      </c>
      <c r="AD193" s="34" t="n">
        <v>0</v>
      </c>
      <c r="AE193" s="34" t="n">
        <v>0</v>
      </c>
      <c r="AF193" s="34" t="n">
        <v>0</v>
      </c>
      <c r="AG193" s="34" t="n">
        <v>0</v>
      </c>
      <c r="AH193" s="34" t="n">
        <v>0</v>
      </c>
      <c r="AI193" s="34" t="n">
        <v>0</v>
      </c>
      <c r="AK193" s="30" t="n">
        <v>259.96</v>
      </c>
      <c r="AL193" s="30" t="n">
        <v>533.114</v>
      </c>
      <c r="AM193" s="30" t="n">
        <v>1468.273</v>
      </c>
      <c r="AN193" s="30" t="n">
        <v>1345.239</v>
      </c>
      <c r="AO193" s="30" t="n">
        <v>923.703</v>
      </c>
      <c r="AP193" s="31">
        <f>AA193+AB193+AC193+AD193</f>
        <v/>
      </c>
      <c r="AQ193" s="31">
        <f>AE193+AF193+AG193+AH193</f>
        <v/>
      </c>
      <c r="AR193" s="34" t="n">
        <v>0</v>
      </c>
      <c r="AS193" s="34" t="n">
        <v>0</v>
      </c>
      <c r="AT193" s="34" t="n">
        <v>0</v>
      </c>
    </row>
    <row r="194">
      <c r="C194" s="8" t="inlineStr">
        <is>
          <t>Less: Interest Income</t>
        </is>
      </c>
      <c r="G194" s="30" t="n">
        <v>-5.423</v>
      </c>
      <c r="H194" s="30" t="n">
        <v>-5.343</v>
      </c>
      <c r="I194" s="30" t="n">
        <v>-6.038</v>
      </c>
      <c r="J194" s="30" t="n">
        <v>-5.615</v>
      </c>
      <c r="K194" s="30" t="n">
        <v>-6.529</v>
      </c>
      <c r="L194" s="30" t="n">
        <v>-10.512</v>
      </c>
      <c r="M194" s="30" t="n">
        <v>17.041</v>
      </c>
      <c r="N194" s="30" t="n">
        <v>-89.56100000000001</v>
      </c>
      <c r="O194" s="30" t="n">
        <v>-49.804</v>
      </c>
      <c r="P194" s="30" t="n">
        <v>-40.558</v>
      </c>
      <c r="Q194" s="30" t="n">
        <v>90.36199999999999</v>
      </c>
      <c r="R194" s="30" t="n">
        <v>-216.429</v>
      </c>
      <c r="S194" s="30" t="n">
        <v>-80.27500000000001</v>
      </c>
      <c r="T194" s="30" t="n">
        <v>-84.363</v>
      </c>
      <c r="U194" s="30" t="n">
        <v>-81.785</v>
      </c>
      <c r="V194" s="30" t="n">
        <v>-98.39100000000001</v>
      </c>
      <c r="W194" s="30" t="n">
        <v>-105.996</v>
      </c>
      <c r="X194" s="30" t="n">
        <v>-91.33</v>
      </c>
      <c r="Y194" s="30" t="n">
        <v>-126.041</v>
      </c>
      <c r="Z194" s="30" t="n">
        <v>-170.96</v>
      </c>
      <c r="AA194" s="30" t="n">
        <v>-188.779</v>
      </c>
      <c r="AB194" s="34" t="n">
        <v>0</v>
      </c>
      <c r="AC194" s="34" t="n">
        <v>0</v>
      </c>
      <c r="AD194" s="34" t="n">
        <v>0</v>
      </c>
      <c r="AE194" s="34" t="n">
        <v>0</v>
      </c>
      <c r="AF194" s="34" t="n">
        <v>0</v>
      </c>
      <c r="AG194" s="34" t="n">
        <v>0</v>
      </c>
      <c r="AH194" s="34" t="n">
        <v>0</v>
      </c>
      <c r="AI194" s="34" t="n">
        <v>0</v>
      </c>
      <c r="AK194" s="30" t="n">
        <v>-22.419</v>
      </c>
      <c r="AL194" s="30" t="n">
        <v>-89.56100000000001</v>
      </c>
      <c r="AM194" s="30" t="n">
        <v>-216.429</v>
      </c>
      <c r="AN194" s="30" t="n">
        <v>-344.814</v>
      </c>
      <c r="AO194" s="30" t="n">
        <v>-494.327</v>
      </c>
      <c r="AP194" s="31">
        <f>AA194+AB194+AC194+AD194</f>
        <v/>
      </c>
      <c r="AQ194" s="31">
        <f>AE194+AF194+AG194+AH194</f>
        <v/>
      </c>
      <c r="AR194" s="34" t="n">
        <v>0</v>
      </c>
      <c r="AS194" s="34" t="n">
        <v>0</v>
      </c>
      <c r="AT194" s="34" t="n">
        <v>0</v>
      </c>
    </row>
    <row r="195">
      <c r="C195" s="8" t="inlineStr">
        <is>
          <t>Depreciation (incl. ROU + investment property)</t>
        </is>
      </c>
      <c r="G195" s="30" t="n">
        <v>2360.933</v>
      </c>
      <c r="H195" s="30" t="n">
        <v>2428.969</v>
      </c>
      <c r="I195" s="30" t="n">
        <v>2496.497</v>
      </c>
      <c r="J195" s="30" t="n">
        <v>2576.166</v>
      </c>
      <c r="K195" s="30" t="n">
        <v>3173.043</v>
      </c>
      <c r="L195" s="30" t="n">
        <v>3259.435</v>
      </c>
      <c r="M195" s="30" t="n">
        <v>3378.288</v>
      </c>
      <c r="N195" s="30" t="n">
        <v>3561.095</v>
      </c>
      <c r="O195" s="30" t="n">
        <v>3433.428</v>
      </c>
      <c r="P195" s="30" t="n">
        <v>3357.148</v>
      </c>
      <c r="Q195" s="30" t="n">
        <v>3202.357</v>
      </c>
      <c r="R195" s="30" t="n">
        <v>3128.202</v>
      </c>
      <c r="S195" s="30" t="n">
        <v>3047.683</v>
      </c>
      <c r="T195" s="30" t="n">
        <v>2994.062</v>
      </c>
      <c r="U195" s="30" t="n">
        <v>2933.821</v>
      </c>
      <c r="V195" s="30" t="n">
        <v>3009.771</v>
      </c>
      <c r="W195" s="30" t="n">
        <v>3124.069</v>
      </c>
      <c r="X195" s="30" t="n">
        <v>3249.081</v>
      </c>
      <c r="Y195" s="30" t="n">
        <v>3360.156</v>
      </c>
      <c r="Z195" s="30" t="n">
        <v>3366.005</v>
      </c>
      <c r="AA195" s="30" t="n">
        <v>3518.501</v>
      </c>
      <c r="AB195" s="31">
        <f>AA102*AB184</f>
        <v/>
      </c>
      <c r="AC195" s="31">
        <f>AB102*AC184</f>
        <v/>
      </c>
      <c r="AD195" s="31">
        <f>AC102*AD184</f>
        <v/>
      </c>
      <c r="AE195" s="31">
        <f>AD102*AE184</f>
        <v/>
      </c>
      <c r="AF195" s="31">
        <f>AE102*AF184</f>
        <v/>
      </c>
      <c r="AG195" s="31">
        <f>AF102*AG184</f>
        <v/>
      </c>
      <c r="AH195" s="31">
        <f>AG102*AH184</f>
        <v/>
      </c>
      <c r="AI195" s="31">
        <f>AH102*AI184</f>
        <v/>
      </c>
      <c r="AK195" s="30" t="n">
        <v>9862.565000000001</v>
      </c>
      <c r="AL195" s="30" t="n">
        <v>13371.861</v>
      </c>
      <c r="AM195" s="30" t="n">
        <v>13121.135</v>
      </c>
      <c r="AN195" s="30" t="n">
        <v>11985.337</v>
      </c>
      <c r="AO195" s="30" t="n">
        <v>13099.311</v>
      </c>
      <c r="AP195" s="31">
        <f>AA195+AB195+AC195+AD195</f>
        <v/>
      </c>
      <c r="AQ195" s="31">
        <f>AE195+AF195+AG195+AH195</f>
        <v/>
      </c>
      <c r="AR195" s="31">
        <f>AQ102*AR184</f>
        <v/>
      </c>
      <c r="AS195" s="31">
        <f>AR102*AS184</f>
        <v/>
      </c>
      <c r="AT195" s="31">
        <f>AS102*AT184</f>
        <v/>
      </c>
    </row>
    <row r="196">
      <c r="C196" s="8" t="inlineStr">
        <is>
          <t>Amortization of Intangibles</t>
        </is>
      </c>
      <c r="G196" s="30" t="n">
        <v>175.678</v>
      </c>
      <c r="H196" s="30" t="n">
        <v>187.312</v>
      </c>
      <c r="I196" s="30" t="n">
        <v>213.481</v>
      </c>
      <c r="J196" s="30" t="n">
        <v>219.462</v>
      </c>
      <c r="K196" s="30" t="n">
        <v>223.011</v>
      </c>
      <c r="L196" s="30" t="n">
        <v>221.631</v>
      </c>
      <c r="M196" s="30" t="n">
        <v>177.823</v>
      </c>
      <c r="N196" s="30" t="n">
        <v>157.144</v>
      </c>
      <c r="O196" s="30" t="n">
        <v>126.235</v>
      </c>
      <c r="P196" s="30" t="n">
        <v>152.675</v>
      </c>
      <c r="Q196" s="30" t="n">
        <v>150.902</v>
      </c>
      <c r="R196" s="30" t="n">
        <v>122.729</v>
      </c>
      <c r="S196" s="30" t="n">
        <v>146.503</v>
      </c>
      <c r="T196" s="30" t="n">
        <v>137.594</v>
      </c>
      <c r="U196" s="30" t="n">
        <v>148.418</v>
      </c>
      <c r="V196" s="30" t="n">
        <v>163.685</v>
      </c>
      <c r="W196" s="30" t="n">
        <v>221.434</v>
      </c>
      <c r="X196" s="30" t="n">
        <v>205.341</v>
      </c>
      <c r="Y196" s="30" t="n">
        <v>199.459</v>
      </c>
      <c r="Z196" s="30" t="n">
        <v>204.585</v>
      </c>
      <c r="AA196" s="30" t="n">
        <v>210.566</v>
      </c>
      <c r="AB196" s="34" t="n">
        <v>0</v>
      </c>
      <c r="AC196" s="34" t="n">
        <v>0</v>
      </c>
      <c r="AD196" s="34" t="n">
        <v>0</v>
      </c>
      <c r="AE196" s="34" t="n">
        <v>0</v>
      </c>
      <c r="AF196" s="34" t="n">
        <v>0</v>
      </c>
      <c r="AG196" s="34" t="n">
        <v>0</v>
      </c>
      <c r="AH196" s="34" t="n">
        <v>0</v>
      </c>
      <c r="AI196" s="34" t="n">
        <v>0</v>
      </c>
      <c r="AK196" s="30" t="n">
        <v>795.933</v>
      </c>
      <c r="AL196" s="30" t="n">
        <v>779.609</v>
      </c>
      <c r="AM196" s="30" t="n">
        <v>552.5410000000001</v>
      </c>
      <c r="AN196" s="30" t="n">
        <v>596.2</v>
      </c>
      <c r="AO196" s="30" t="n">
        <v>830.819</v>
      </c>
      <c r="AP196" s="31">
        <f>AA196+AB196+AC196+AD196</f>
        <v/>
      </c>
      <c r="AQ196" s="31">
        <f>AE196+AF196+AG196+AH196</f>
        <v/>
      </c>
      <c r="AR196" s="34" t="n">
        <v>0</v>
      </c>
      <c r="AS196" s="34" t="n">
        <v>0</v>
      </c>
      <c r="AT196" s="34" t="n">
        <v>0</v>
      </c>
    </row>
    <row r="197">
      <c r="C197" s="8" t="inlineStr">
        <is>
          <t>Defined Benefit Plan Expense</t>
        </is>
      </c>
      <c r="G197" s="30" t="n">
        <v>63.77</v>
      </c>
      <c r="H197" s="30" t="n">
        <v>63.343</v>
      </c>
      <c r="I197" s="30" t="n">
        <v>63.271</v>
      </c>
      <c r="J197" s="30" t="n">
        <v>62.291</v>
      </c>
      <c r="K197" s="30" t="n">
        <v>61.736</v>
      </c>
      <c r="L197" s="30" t="n">
        <v>61.702</v>
      </c>
      <c r="M197" s="30" t="n">
        <v>64.304</v>
      </c>
      <c r="N197" s="30" t="n">
        <v>63.499</v>
      </c>
      <c r="O197" s="30" t="n">
        <v>36.817</v>
      </c>
      <c r="P197" s="30" t="n">
        <v>36.759</v>
      </c>
      <c r="Q197" s="30" t="n">
        <v>36.744</v>
      </c>
      <c r="R197" s="30" t="n">
        <v>42.054</v>
      </c>
      <c r="S197" s="30" t="n">
        <v>41.476</v>
      </c>
      <c r="T197" s="30" t="n">
        <v>40.954</v>
      </c>
      <c r="U197" s="30" t="n">
        <v>41.11</v>
      </c>
      <c r="V197" s="30" t="n">
        <v>47.119</v>
      </c>
      <c r="W197" s="30" t="n">
        <v>58.896</v>
      </c>
      <c r="X197" s="30" t="n">
        <v>58.851</v>
      </c>
      <c r="Y197" s="30" t="n">
        <v>56.606</v>
      </c>
      <c r="Z197" s="30" t="n">
        <v>57.551</v>
      </c>
      <c r="AA197" s="30" t="n">
        <v>54.735</v>
      </c>
      <c r="AB197" s="34" t="n">
        <v>0</v>
      </c>
      <c r="AC197" s="34" t="n">
        <v>0</v>
      </c>
      <c r="AD197" s="34" t="n">
        <v>0</v>
      </c>
      <c r="AE197" s="34" t="n">
        <v>0</v>
      </c>
      <c r="AF197" s="34" t="n">
        <v>0</v>
      </c>
      <c r="AG197" s="34" t="n">
        <v>0</v>
      </c>
      <c r="AH197" s="34" t="n">
        <v>0</v>
      </c>
      <c r="AI197" s="34" t="n">
        <v>0</v>
      </c>
      <c r="AK197" s="30" t="n">
        <v>252.675</v>
      </c>
      <c r="AL197" s="30" t="n">
        <v>251.241</v>
      </c>
      <c r="AM197" s="30" t="n">
        <v>152.374</v>
      </c>
      <c r="AN197" s="30" t="n">
        <v>170.659</v>
      </c>
      <c r="AO197" s="30" t="n">
        <v>231.904</v>
      </c>
      <c r="AP197" s="31">
        <f>AA197+AB197+AC197+AD197</f>
        <v/>
      </c>
      <c r="AQ197" s="31">
        <f>AE197+AF197+AG197+AH197</f>
        <v/>
      </c>
      <c r="AR197" s="34" t="n">
        <v>0</v>
      </c>
      <c r="AS197" s="34" t="n">
        <v>0</v>
      </c>
      <c r="AT197" s="34" t="n">
        <v>0</v>
      </c>
    </row>
    <row r="198">
      <c r="C198" s="8" t="inlineStr">
        <is>
          <t>Loss on FX Translation</t>
        </is>
      </c>
      <c r="G198" s="30" t="n">
        <v>377.209</v>
      </c>
      <c r="H198" s="30" t="n">
        <v>-26.295</v>
      </c>
      <c r="I198" s="30" t="n">
        <v>57.128</v>
      </c>
      <c r="J198" s="30" t="n">
        <v>101.344</v>
      </c>
      <c r="K198" s="30" t="n">
        <v>473.458</v>
      </c>
      <c r="L198" s="30" t="n">
        <v>1254.847</v>
      </c>
      <c r="M198" s="30" t="n">
        <v>1521.727</v>
      </c>
      <c r="N198" s="30" t="n">
        <v>-1324.65</v>
      </c>
      <c r="O198" s="30" t="n">
        <v>621.421</v>
      </c>
      <c r="P198" s="30" t="n">
        <v>574.165</v>
      </c>
      <c r="Q198" s="30" t="n">
        <v>452.791</v>
      </c>
      <c r="R198" s="30" t="n">
        <v>-742.2569999999999</v>
      </c>
      <c r="S198" s="30" t="n">
        <v>941.033</v>
      </c>
      <c r="T198" s="30" t="n">
        <v>587.61</v>
      </c>
      <c r="U198" s="30" t="n">
        <v>-976.4829999999999</v>
      </c>
      <c r="V198" s="30" t="n">
        <v>1692.247</v>
      </c>
      <c r="W198" s="30" t="n">
        <v>112.969</v>
      </c>
      <c r="X198" s="30" t="n">
        <v>980.292</v>
      </c>
      <c r="Y198" s="30" t="n">
        <v>-533.474</v>
      </c>
      <c r="Z198" s="30" t="n">
        <v>386.955</v>
      </c>
      <c r="AA198" s="30" t="n">
        <v>829.259</v>
      </c>
      <c r="AB198" s="34" t="n">
        <v>0</v>
      </c>
      <c r="AC198" s="34" t="n">
        <v>0</v>
      </c>
      <c r="AD198" s="34" t="n">
        <v>0</v>
      </c>
      <c r="AE198" s="34" t="n">
        <v>0</v>
      </c>
      <c r="AF198" s="34" t="n">
        <v>0</v>
      </c>
      <c r="AG198" s="34" t="n">
        <v>0</v>
      </c>
      <c r="AH198" s="34" t="n">
        <v>0</v>
      </c>
      <c r="AI198" s="34" t="n">
        <v>0</v>
      </c>
      <c r="AK198" s="30" t="n">
        <v>509.386</v>
      </c>
      <c r="AL198" s="30" t="n">
        <v>1925.382</v>
      </c>
      <c r="AM198" s="30" t="n">
        <v>906.12</v>
      </c>
      <c r="AN198" s="30" t="n">
        <v>2244.407</v>
      </c>
      <c r="AO198" s="30" t="n">
        <v>946.742</v>
      </c>
      <c r="AP198" s="31">
        <f>AA198+AB198+AC198+AD198</f>
        <v/>
      </c>
      <c r="AQ198" s="31">
        <f>AE198+AF198+AG198+AH198</f>
        <v/>
      </c>
      <c r="AR198" s="34" t="n">
        <v>0</v>
      </c>
      <c r="AS198" s="34" t="n">
        <v>0</v>
      </c>
      <c r="AT198" s="34" t="n">
        <v>0</v>
      </c>
    </row>
    <row r="199">
      <c r="C199" s="8" t="inlineStr">
        <is>
          <t>Less: Gain on FX Translation</t>
        </is>
      </c>
      <c r="G199" s="30" t="n">
        <v>-263.68</v>
      </c>
      <c r="H199" s="30" t="n">
        <v>41.125</v>
      </c>
      <c r="I199" s="30" t="n">
        <v>-267.646</v>
      </c>
      <c r="J199" s="30" t="n">
        <v>41.877</v>
      </c>
      <c r="K199" s="30" t="n">
        <v>-313.557</v>
      </c>
      <c r="L199" s="30" t="n">
        <v>-542.087</v>
      </c>
      <c r="M199" s="30" t="n">
        <v>-1293.025</v>
      </c>
      <c r="N199" s="30" t="n">
        <v>1279.902</v>
      </c>
      <c r="O199" s="30" t="n">
        <v>-618.009</v>
      </c>
      <c r="P199" s="30" t="n">
        <v>3.42</v>
      </c>
      <c r="Q199" s="30" t="n">
        <v>-258.12</v>
      </c>
      <c r="R199" s="30" t="n">
        <v>298.825</v>
      </c>
      <c r="S199" s="30" t="n">
        <v>-607.509</v>
      </c>
      <c r="T199" s="30" t="n">
        <v>-345.661</v>
      </c>
      <c r="U199" s="30" t="n">
        <v>516.821</v>
      </c>
      <c r="V199" s="30" t="n">
        <v>-1455.957</v>
      </c>
      <c r="W199" s="30" t="n">
        <v>-365.083</v>
      </c>
      <c r="X199" s="30" t="n">
        <v>-920.569</v>
      </c>
      <c r="Y199" s="30" t="n">
        <v>434.346</v>
      </c>
      <c r="Z199" s="30" t="n">
        <v>414.014</v>
      </c>
      <c r="AA199" s="30" t="n">
        <v>-1708.435</v>
      </c>
      <c r="AB199" s="34" t="n">
        <v>0</v>
      </c>
      <c r="AC199" s="34" t="n">
        <v>0</v>
      </c>
      <c r="AD199" s="34" t="n">
        <v>0</v>
      </c>
      <c r="AE199" s="34" t="n">
        <v>0</v>
      </c>
      <c r="AF199" s="34" t="n">
        <v>0</v>
      </c>
      <c r="AG199" s="34" t="n">
        <v>0</v>
      </c>
      <c r="AH199" s="34" t="n">
        <v>0</v>
      </c>
      <c r="AI199" s="34" t="n">
        <v>0</v>
      </c>
      <c r="AK199" s="30" t="n">
        <v>-448.324</v>
      </c>
      <c r="AL199" s="30" t="n">
        <v>-868.7670000000001</v>
      </c>
      <c r="AM199" s="30" t="n">
        <v>-573.884</v>
      </c>
      <c r="AN199" s="30" t="n">
        <v>-1892.306</v>
      </c>
      <c r="AO199" s="30" t="n">
        <v>-437.292</v>
      </c>
      <c r="AP199" s="31">
        <f>AA199+AB199+AC199+AD199</f>
        <v/>
      </c>
      <c r="AQ199" s="31">
        <f>AE199+AF199+AG199+AH199</f>
        <v/>
      </c>
      <c r="AR199" s="34" t="n">
        <v>0</v>
      </c>
      <c r="AS199" s="34" t="n">
        <v>0</v>
      </c>
      <c r="AT199" s="34" t="n">
        <v>0</v>
      </c>
    </row>
    <row r="200">
      <c r="C200" s="8" t="inlineStr">
        <is>
          <t>Share of (Profit) Loss of Equity Investees</t>
        </is>
      </c>
      <c r="G200" s="30" t="n">
        <v>-17.479</v>
      </c>
      <c r="H200" s="30" t="n">
        <v>-125.459</v>
      </c>
      <c r="I200" s="30" t="n">
        <v>-41.493</v>
      </c>
      <c r="J200" s="30" t="n">
        <v>22.151</v>
      </c>
      <c r="K200" s="30" t="n">
        <v>-31.967</v>
      </c>
      <c r="L200" s="30" t="n">
        <v>-60.752</v>
      </c>
      <c r="M200" s="30" t="n">
        <v>-26.526</v>
      </c>
      <c r="N200" s="30" t="n">
        <v>-11.941</v>
      </c>
      <c r="O200" s="30" t="n">
        <v>-2.745</v>
      </c>
      <c r="P200" s="30" t="n">
        <v>-10.103</v>
      </c>
      <c r="Q200" s="30" t="n">
        <v>-6.01</v>
      </c>
      <c r="R200" s="30" t="n">
        <v>3.797</v>
      </c>
      <c r="W200" s="30" t="n">
        <v>41.11</v>
      </c>
      <c r="X200" s="30" t="n">
        <v>-17.335</v>
      </c>
      <c r="Y200" s="30" t="n">
        <v>23.243</v>
      </c>
      <c r="Z200" s="30" t="n">
        <v>46.527</v>
      </c>
      <c r="AA200" s="30" t="n">
        <v>26.778</v>
      </c>
      <c r="AB200" s="34" t="n">
        <v>0</v>
      </c>
      <c r="AC200" s="34" t="n">
        <v>0</v>
      </c>
      <c r="AD200" s="34" t="n">
        <v>0</v>
      </c>
      <c r="AE200" s="34" t="n">
        <v>0</v>
      </c>
      <c r="AF200" s="34" t="n">
        <v>0</v>
      </c>
      <c r="AG200" s="34" t="n">
        <v>0</v>
      </c>
      <c r="AH200" s="34" t="n">
        <v>0</v>
      </c>
      <c r="AI200" s="34" t="n">
        <v>0</v>
      </c>
      <c r="AK200" s="30" t="n">
        <v>-162.28</v>
      </c>
      <c r="AL200" s="30" t="n">
        <v>-131.186</v>
      </c>
      <c r="AM200" s="30" t="n">
        <v>-15.061</v>
      </c>
      <c r="AO200" s="30" t="n">
        <v>93.545</v>
      </c>
      <c r="AP200" s="31">
        <f>AA200+AB200+AC200+AD200</f>
        <v/>
      </c>
      <c r="AQ200" s="31">
        <f>AE200+AF200+AG200+AH200</f>
        <v/>
      </c>
      <c r="AR200" s="34" t="n">
        <v>0</v>
      </c>
      <c r="AS200" s="34" t="n">
        <v>0</v>
      </c>
      <c r="AT200" s="34" t="n">
        <v>0</v>
      </c>
    </row>
    <row r="201">
      <c r="C201" s="8" t="inlineStr">
        <is>
          <t>Less: Dividend Income</t>
        </is>
      </c>
      <c r="Z201" s="28" t="n">
        <v>-940.739</v>
      </c>
      <c r="AA201" s="28" t="n">
        <v>-3951.622</v>
      </c>
      <c r="AB201" s="35" t="n">
        <v>0</v>
      </c>
      <c r="AC201" s="35" t="n">
        <v>0</v>
      </c>
      <c r="AD201" s="35" t="n">
        <v>0</v>
      </c>
      <c r="AE201" s="35" t="n">
        <v>0</v>
      </c>
      <c r="AF201" s="35" t="n">
        <v>0</v>
      </c>
      <c r="AG201" s="35" t="n">
        <v>0</v>
      </c>
      <c r="AH201" s="35" t="n">
        <v>0</v>
      </c>
      <c r="AI201" s="35" t="n">
        <v>0</v>
      </c>
      <c r="AO201" s="28" t="n">
        <v>-940.739</v>
      </c>
      <c r="AP201" s="29">
        <f>AA201+AB201+AC201+AD201</f>
        <v/>
      </c>
      <c r="AQ201" s="29">
        <f>AE201+AF201+AG201+AH201</f>
        <v/>
      </c>
      <c r="AR201" s="35" t="n">
        <v>0</v>
      </c>
      <c r="AS201" s="35" t="n">
        <v>0</v>
      </c>
      <c r="AT201" s="35" t="n">
        <v>0</v>
      </c>
    </row>
    <row r="202">
      <c r="C202" s="8" t="inlineStr">
        <is>
          <t>Share-Based Payments</t>
        </is>
      </c>
      <c r="G202" s="30" t="n">
        <v>0.468</v>
      </c>
      <c r="H202" s="30" t="n">
        <v>0.633</v>
      </c>
      <c r="I202" s="30" t="n">
        <v>0.64</v>
      </c>
      <c r="J202" s="30" t="n">
        <v>0.75</v>
      </c>
      <c r="Z202" s="30" t="n">
        <v>414.114</v>
      </c>
      <c r="AA202" s="30" t="n">
        <v>21.001</v>
      </c>
      <c r="AB202" s="34" t="n">
        <v>0</v>
      </c>
      <c r="AC202" s="34" t="n">
        <v>0</v>
      </c>
      <c r="AD202" s="34" t="n">
        <v>0</v>
      </c>
      <c r="AE202" s="34" t="n">
        <v>0</v>
      </c>
      <c r="AF202" s="34" t="n">
        <v>0</v>
      </c>
      <c r="AG202" s="34" t="n">
        <v>0</v>
      </c>
      <c r="AH202" s="34" t="n">
        <v>0</v>
      </c>
      <c r="AI202" s="34" t="n">
        <v>0</v>
      </c>
      <c r="AK202" s="30" t="n">
        <v>2.491</v>
      </c>
      <c r="AO202" s="30" t="n">
        <v>414.114</v>
      </c>
      <c r="AP202" s="31">
        <f>AA202+AB202+AC202+AD202</f>
        <v/>
      </c>
      <c r="AQ202" s="31">
        <f>AE202+AF202+AG202+AH202</f>
        <v/>
      </c>
      <c r="AR202" s="34" t="n">
        <v>0</v>
      </c>
      <c r="AS202" s="34" t="n">
        <v>0</v>
      </c>
      <c r="AT202" s="34" t="n">
        <v>0</v>
      </c>
    </row>
    <row r="203">
      <c r="C203" s="8" t="inlineStr">
        <is>
          <t>Net Valuation/Disposal (Gains) Losses (fair-value zoo)</t>
        </is>
      </c>
      <c r="G203" s="30" t="n">
        <v>-14.358</v>
      </c>
      <c r="H203" s="30" t="n">
        <v>-32.586</v>
      </c>
      <c r="I203" s="30" t="n">
        <v>-51.061</v>
      </c>
      <c r="J203" s="30" t="n">
        <v>-554.625</v>
      </c>
      <c r="K203" s="30" t="n">
        <v>-10.079</v>
      </c>
      <c r="L203" s="30" t="n">
        <v>-159.81</v>
      </c>
      <c r="M203" s="30" t="n">
        <v>-14.93</v>
      </c>
      <c r="N203" s="30" t="n">
        <v>2315.475</v>
      </c>
      <c r="O203" s="30" t="n">
        <v>-21.931</v>
      </c>
      <c r="P203" s="30" t="n">
        <v>-24.685</v>
      </c>
      <c r="Q203" s="30" t="n">
        <v>-64.36</v>
      </c>
      <c r="R203" s="30" t="n">
        <v>2259.044</v>
      </c>
      <c r="S203" s="30" t="n">
        <v>-23.767</v>
      </c>
      <c r="T203" s="30" t="n">
        <v>-37.24</v>
      </c>
      <c r="U203" s="30" t="n">
        <v>-99.774</v>
      </c>
      <c r="V203" s="30" t="n">
        <v>-999.412</v>
      </c>
      <c r="W203" s="30" t="n">
        <v>-1993.538</v>
      </c>
      <c r="X203" s="30" t="n">
        <v>-301.366</v>
      </c>
      <c r="Y203" s="30" t="n">
        <v>-3295.291</v>
      </c>
      <c r="Z203" s="30" t="n">
        <v>2209.436</v>
      </c>
      <c r="AA203" s="30" t="n">
        <v>-8496.123</v>
      </c>
      <c r="AB203" s="34" t="n">
        <v>0</v>
      </c>
      <c r="AC203" s="34" t="n">
        <v>0</v>
      </c>
      <c r="AD203" s="34" t="n">
        <v>0</v>
      </c>
      <c r="AE203" s="34" t="n">
        <v>0</v>
      </c>
      <c r="AF203" s="34" t="n">
        <v>0</v>
      </c>
      <c r="AG203" s="34" t="n">
        <v>0</v>
      </c>
      <c r="AH203" s="34" t="n">
        <v>0</v>
      </c>
      <c r="AI203" s="34" t="n">
        <v>0</v>
      </c>
      <c r="AK203" s="30" t="n">
        <v>-652.63</v>
      </c>
      <c r="AL203" s="30" t="n">
        <v>2130.656</v>
      </c>
      <c r="AM203" s="30" t="n">
        <v>2148.068</v>
      </c>
      <c r="AN203" s="30" t="n">
        <v>-1160.193</v>
      </c>
      <c r="AO203" s="30" t="n">
        <v>-3380.759</v>
      </c>
      <c r="AP203" s="31">
        <f>AA203+AB203+AC203+AD203</f>
        <v/>
      </c>
      <c r="AQ203" s="31">
        <f>AE203+AF203+AG203+AH203</f>
        <v/>
      </c>
      <c r="AR203" s="34" t="n">
        <v>0</v>
      </c>
      <c r="AS203" s="34" t="n">
        <v>0</v>
      </c>
      <c r="AT203" s="34" t="n">
        <v>0</v>
      </c>
    </row>
    <row r="204">
      <c r="C204" s="8" t="inlineStr">
        <is>
          <t>Others, Net (non-cash)</t>
        </is>
      </c>
      <c r="G204" s="30" t="n">
        <v>-0.973</v>
      </c>
      <c r="H204" s="30" t="n">
        <v>160.252</v>
      </c>
      <c r="I204" s="30" t="n">
        <v>1.2</v>
      </c>
      <c r="J204" s="30" t="n">
        <v>-3.983</v>
      </c>
      <c r="K204" s="30" t="n">
        <v>20.54</v>
      </c>
      <c r="L204" s="30" t="n">
        <v>9.276</v>
      </c>
      <c r="M204" s="30" t="n">
        <v>-33.768</v>
      </c>
      <c r="N204" s="30" t="n">
        <v>-127.572</v>
      </c>
      <c r="O204" s="30" t="n">
        <v>0.99</v>
      </c>
      <c r="P204" s="30" t="n">
        <v>64.18899999999999</v>
      </c>
      <c r="Q204" s="30" t="n">
        <v>-93.09399999999999</v>
      </c>
      <c r="R204" s="30" t="n">
        <v>37.672</v>
      </c>
      <c r="S204" s="30" t="n">
        <v>47.44</v>
      </c>
      <c r="T204" s="30" t="n">
        <v>9.323</v>
      </c>
      <c r="U204" s="30" t="n">
        <v>36.183</v>
      </c>
      <c r="V204" s="30" t="n">
        <v>-72.16</v>
      </c>
      <c r="W204" s="30" t="n">
        <v>193.175</v>
      </c>
      <c r="X204" s="30" t="n">
        <v>25.263</v>
      </c>
      <c r="Y204" s="30" t="n">
        <v>5.202</v>
      </c>
      <c r="Z204" s="30" t="n">
        <v>-190.804</v>
      </c>
      <c r="AA204" s="30" t="n">
        <v>45.218</v>
      </c>
      <c r="AB204" s="34" t="n">
        <v>0</v>
      </c>
      <c r="AC204" s="34" t="n">
        <v>0</v>
      </c>
      <c r="AD204" s="34" t="n">
        <v>0</v>
      </c>
      <c r="AE204" s="34" t="n">
        <v>0</v>
      </c>
      <c r="AF204" s="34" t="n">
        <v>0</v>
      </c>
      <c r="AG204" s="34" t="n">
        <v>0</v>
      </c>
      <c r="AH204" s="34" t="n">
        <v>0</v>
      </c>
      <c r="AI204" s="34" t="n">
        <v>0</v>
      </c>
      <c r="AK204" s="30" t="n">
        <v>156.496</v>
      </c>
      <c r="AL204" s="30" t="n">
        <v>-131.524</v>
      </c>
      <c r="AM204" s="30" t="n">
        <v>9.757</v>
      </c>
      <c r="AN204" s="30" t="n">
        <v>20.786</v>
      </c>
      <c r="AO204" s="30" t="n">
        <v>32.836</v>
      </c>
      <c r="AP204" s="31">
        <f>AA204+AB204+AC204+AD204</f>
        <v/>
      </c>
      <c r="AQ204" s="31">
        <f>AE204+AF204+AG204+AH204</f>
        <v/>
      </c>
      <c r="AR204" s="34" t="n">
        <v>0</v>
      </c>
      <c r="AS204" s="34" t="n">
        <v>0</v>
      </c>
      <c r="AT204" s="34" t="n">
        <v>0</v>
      </c>
    </row>
    <row r="205">
      <c r="C205" s="8" t="inlineStr">
        <is>
          <t>Change in Trade Receivables</t>
        </is>
      </c>
      <c r="G205" s="30" t="n">
        <v>-129.043</v>
      </c>
      <c r="H205" s="30" t="n">
        <v>-1139.383</v>
      </c>
      <c r="I205" s="30" t="n">
        <v>-506.194</v>
      </c>
      <c r="J205" s="30" t="n">
        <v>-751.102</v>
      </c>
      <c r="K205" s="30" t="n">
        <v>300.388</v>
      </c>
      <c r="L205" s="30" t="n">
        <v>-1006.147</v>
      </c>
      <c r="M205" s="30" t="n">
        <v>908.902</v>
      </c>
      <c r="N205" s="30" t="n">
        <v>3138.843</v>
      </c>
      <c r="O205" s="30" t="n">
        <v>1202.61</v>
      </c>
      <c r="P205" s="30" t="n">
        <v>-355.527</v>
      </c>
      <c r="Q205" s="30" t="n">
        <v>-862.635</v>
      </c>
      <c r="R205" s="30" t="n">
        <v>-1390.636</v>
      </c>
      <c r="S205" s="30" t="n">
        <v>-210.897</v>
      </c>
      <c r="T205" s="30" t="n">
        <v>-2812.693</v>
      </c>
      <c r="U205" s="30" t="n">
        <v>-711.977</v>
      </c>
      <c r="V205" s="30" t="n">
        <v>-1362.438</v>
      </c>
      <c r="W205" s="30" t="n">
        <v>2426.173</v>
      </c>
      <c r="X205" s="30" t="n">
        <v>-3475.538</v>
      </c>
      <c r="Y205" s="30" t="n">
        <v>-827.191</v>
      </c>
      <c r="Z205" s="30" t="n">
        <v>-3707.669</v>
      </c>
      <c r="AA205" s="30" t="n">
        <v>-13177.522</v>
      </c>
      <c r="AB205" s="31">
        <f>AA88-AB88</f>
        <v/>
      </c>
      <c r="AC205" s="31">
        <f>AB88-AC88</f>
        <v/>
      </c>
      <c r="AD205" s="31">
        <f>AC88-AD88</f>
        <v/>
      </c>
      <c r="AE205" s="31">
        <f>AD88-AE88</f>
        <v/>
      </c>
      <c r="AF205" s="31">
        <f>AE88-AF88</f>
        <v/>
      </c>
      <c r="AG205" s="31">
        <f>AF88-AG88</f>
        <v/>
      </c>
      <c r="AH205" s="31">
        <f>AG88-AH88</f>
        <v/>
      </c>
      <c r="AI205" s="31">
        <f>AH88-AI88</f>
        <v/>
      </c>
      <c r="AK205" s="30" t="n">
        <v>-2525.722</v>
      </c>
      <c r="AL205" s="30" t="n">
        <v>3341.986</v>
      </c>
      <c r="AM205" s="30" t="n">
        <v>-1406.188</v>
      </c>
      <c r="AN205" s="30" t="n">
        <v>-5098.005</v>
      </c>
      <c r="AO205" s="30" t="n">
        <v>-5584.225</v>
      </c>
      <c r="AP205" s="31">
        <f>AA205+AB205+AC205+AD205</f>
        <v/>
      </c>
      <c r="AQ205" s="31">
        <f>AE205+AF205+AG205+AH205</f>
        <v/>
      </c>
      <c r="AR205" s="31">
        <f>AQ88-AR88</f>
        <v/>
      </c>
      <c r="AS205" s="31">
        <f>AR88-AS88</f>
        <v/>
      </c>
      <c r="AT205" s="31">
        <f>AS88-AT88</f>
        <v/>
      </c>
    </row>
    <row r="206">
      <c r="C206" s="8" t="inlineStr">
        <is>
          <t>Change in Loans and Other Receivables</t>
        </is>
      </c>
      <c r="G206" s="30" t="n">
        <v>-11.145</v>
      </c>
      <c r="H206" s="30" t="n">
        <v>5.465</v>
      </c>
      <c r="I206" s="30" t="n">
        <v>13.47</v>
      </c>
      <c r="J206" s="30" t="n">
        <v>-10.728</v>
      </c>
      <c r="K206" s="30" t="n">
        <v>33.101</v>
      </c>
      <c r="L206" s="30" t="n">
        <v>-18.774</v>
      </c>
      <c r="M206" s="30" t="n">
        <v>-4.165</v>
      </c>
      <c r="N206" s="30" t="n">
        <v>-102.795</v>
      </c>
      <c r="O206" s="30" t="n">
        <v>43.551</v>
      </c>
      <c r="P206" s="30" t="n">
        <v>-30.639</v>
      </c>
      <c r="Q206" s="30" t="n">
        <v>-142.261</v>
      </c>
      <c r="R206" s="30" t="n">
        <v>109.042</v>
      </c>
      <c r="S206" s="30" t="n">
        <v>26.537</v>
      </c>
      <c r="T206" s="30" t="n">
        <v>57.557</v>
      </c>
      <c r="U206" s="30" t="n">
        <v>9.848000000000001</v>
      </c>
      <c r="V206" s="30" t="n">
        <v>-80.22499999999999</v>
      </c>
      <c r="W206" s="30" t="n">
        <v>190.977</v>
      </c>
      <c r="X206" s="30" t="n">
        <v>-6.941</v>
      </c>
      <c r="Y206" s="30" t="n">
        <v>6.2</v>
      </c>
      <c r="Z206" s="30" t="n">
        <v>-1.247</v>
      </c>
      <c r="AA206" s="30" t="n">
        <v>337.528</v>
      </c>
      <c r="AB206" s="34" t="n">
        <v>0</v>
      </c>
      <c r="AC206" s="34" t="n">
        <v>0</v>
      </c>
      <c r="AD206" s="34" t="n">
        <v>0</v>
      </c>
      <c r="AE206" s="34" t="n">
        <v>0</v>
      </c>
      <c r="AF206" s="34" t="n">
        <v>0</v>
      </c>
      <c r="AG206" s="34" t="n">
        <v>0</v>
      </c>
      <c r="AH206" s="34" t="n">
        <v>0</v>
      </c>
      <c r="AI206" s="34" t="n">
        <v>0</v>
      </c>
      <c r="AK206" s="30" t="n">
        <v>-2.938</v>
      </c>
      <c r="AL206" s="30" t="n">
        <v>-92.633</v>
      </c>
      <c r="AM206" s="30" t="n">
        <v>-20.307</v>
      </c>
      <c r="AN206" s="30" t="n">
        <v>13.717</v>
      </c>
      <c r="AO206" s="30" t="n">
        <v>188.989</v>
      </c>
      <c r="AP206" s="31">
        <f>AA206+AB206+AC206+AD206</f>
        <v/>
      </c>
      <c r="AQ206" s="31">
        <f>AE206+AF206+AG206+AH206</f>
        <v/>
      </c>
      <c r="AR206" s="34" t="n">
        <v>0</v>
      </c>
      <c r="AS206" s="34" t="n">
        <v>0</v>
      </c>
      <c r="AT206" s="34" t="n">
        <v>0</v>
      </c>
    </row>
    <row r="207">
      <c r="C207" s="8" t="inlineStr">
        <is>
          <t>Change in Inventories</t>
        </is>
      </c>
      <c r="G207" s="30" t="n">
        <v>-11.858</v>
      </c>
      <c r="H207" s="30" t="n">
        <v>-28.656</v>
      </c>
      <c r="I207" s="30" t="n">
        <v>-315.244</v>
      </c>
      <c r="J207" s="30" t="n">
        <v>-340.801</v>
      </c>
      <c r="K207" s="30" t="n">
        <v>-1397.85</v>
      </c>
      <c r="L207" s="30" t="n">
        <v>-1284.653</v>
      </c>
      <c r="M207" s="30" t="n">
        <v>-2274.883</v>
      </c>
      <c r="N207" s="30" t="n">
        <v>-1614.683</v>
      </c>
      <c r="O207" s="30" t="n">
        <v>-1341.656</v>
      </c>
      <c r="P207" s="30" t="n">
        <v>713.502</v>
      </c>
      <c r="Q207" s="30" t="n">
        <v>1567.239</v>
      </c>
      <c r="R207" s="30" t="n">
        <v>1348.935</v>
      </c>
      <c r="S207" s="30" t="n">
        <v>-192.079</v>
      </c>
      <c r="T207" s="30" t="n">
        <v>388.291</v>
      </c>
      <c r="U207" s="30" t="n">
        <v>-18.037</v>
      </c>
      <c r="V207" s="30" t="n">
        <v>-11.453</v>
      </c>
      <c r="W207" s="30" t="n">
        <v>-1235.634</v>
      </c>
      <c r="X207" s="30" t="n">
        <v>924.2809999999999</v>
      </c>
      <c r="Y207" s="30" t="n">
        <v>524.89</v>
      </c>
      <c r="Z207" s="30" t="n">
        <v>-1273.021</v>
      </c>
      <c r="AA207" s="30" t="n">
        <v>-1435.5</v>
      </c>
      <c r="AB207" s="31">
        <f>AA91-AB91</f>
        <v/>
      </c>
      <c r="AC207" s="31">
        <f>AB91-AC91</f>
        <v/>
      </c>
      <c r="AD207" s="31">
        <f>AC91-AD91</f>
        <v/>
      </c>
      <c r="AE207" s="31">
        <f>AD91-AE91</f>
        <v/>
      </c>
      <c r="AF207" s="31">
        <f>AE91-AF91</f>
        <v/>
      </c>
      <c r="AG207" s="31">
        <f>AF91-AG91</f>
        <v/>
      </c>
      <c r="AH207" s="31">
        <f>AG91-AH91</f>
        <v/>
      </c>
      <c r="AI207" s="31">
        <f>AH91-AI91</f>
        <v/>
      </c>
      <c r="AK207" s="30" t="n">
        <v>-696.559</v>
      </c>
      <c r="AL207" s="30" t="n">
        <v>-6572.069</v>
      </c>
      <c r="AM207" s="30" t="n">
        <v>2288.02</v>
      </c>
      <c r="AN207" s="30" t="n">
        <v>166.722</v>
      </c>
      <c r="AO207" s="30" t="n">
        <v>-1059.484</v>
      </c>
      <c r="AP207" s="31">
        <f>AA207+AB207+AC207+AD207</f>
        <v/>
      </c>
      <c r="AQ207" s="31">
        <f>AE207+AF207+AG207+AH207</f>
        <v/>
      </c>
      <c r="AR207" s="31">
        <f>AQ91-AR91</f>
        <v/>
      </c>
      <c r="AS207" s="31">
        <f>AR91-AS91</f>
        <v/>
      </c>
      <c r="AT207" s="31">
        <f>AS91-AT91</f>
        <v/>
      </c>
    </row>
    <row r="208">
      <c r="C208" s="8" t="inlineStr">
        <is>
          <t>Change in Other Assets</t>
        </is>
      </c>
      <c r="G208" s="30" t="n">
        <v>-305.749</v>
      </c>
      <c r="H208" s="30" t="n">
        <v>125.719</v>
      </c>
      <c r="I208" s="30" t="n">
        <v>-26.874</v>
      </c>
      <c r="J208" s="30" t="n">
        <v>12.507</v>
      </c>
      <c r="K208" s="30" t="n">
        <v>-238.399</v>
      </c>
      <c r="L208" s="30" t="n">
        <v>1.701</v>
      </c>
      <c r="M208" s="30" t="n">
        <v>-68.946</v>
      </c>
      <c r="N208" s="30" t="n">
        <v>72.68000000000001</v>
      </c>
      <c r="O208" s="30" t="n">
        <v>161.44</v>
      </c>
      <c r="P208" s="30" t="n">
        <v>146.523</v>
      </c>
      <c r="Q208" s="30" t="n">
        <v>-108.982</v>
      </c>
      <c r="R208" s="30" t="n">
        <v>-85.664</v>
      </c>
      <c r="S208" s="30" t="n">
        <v>-142.454</v>
      </c>
      <c r="T208" s="30" t="n">
        <v>77.30500000000001</v>
      </c>
      <c r="U208" s="30" t="n">
        <v>-142.725</v>
      </c>
      <c r="V208" s="30" t="n">
        <v>-162.384</v>
      </c>
      <c r="W208" s="30" t="n">
        <v>76.733</v>
      </c>
      <c r="X208" s="30" t="n">
        <v>15.208</v>
      </c>
      <c r="Y208" s="30" t="n">
        <v>-122.142</v>
      </c>
      <c r="Z208" s="30" t="n">
        <v>61.977</v>
      </c>
      <c r="AA208" s="30" t="n">
        <v>-330.937</v>
      </c>
      <c r="AB208" s="34" t="n">
        <v>0</v>
      </c>
      <c r="AC208" s="34" t="n">
        <v>0</v>
      </c>
      <c r="AD208" s="34" t="n">
        <v>0</v>
      </c>
      <c r="AE208" s="34" t="n">
        <v>0</v>
      </c>
      <c r="AF208" s="34" t="n">
        <v>0</v>
      </c>
      <c r="AG208" s="34" t="n">
        <v>0</v>
      </c>
      <c r="AH208" s="34" t="n">
        <v>0</v>
      </c>
      <c r="AI208" s="34" t="n">
        <v>0</v>
      </c>
      <c r="AK208" s="30" t="n">
        <v>-194.397</v>
      </c>
      <c r="AL208" s="30" t="n">
        <v>-232.964</v>
      </c>
      <c r="AM208" s="30" t="n">
        <v>113.317</v>
      </c>
      <c r="AN208" s="30" t="n">
        <v>-370.258</v>
      </c>
      <c r="AO208" s="30" t="n">
        <v>31.776</v>
      </c>
      <c r="AP208" s="31">
        <f>AA208+AB208+AC208+AD208</f>
        <v/>
      </c>
      <c r="AQ208" s="31">
        <f>AE208+AF208+AG208+AH208</f>
        <v/>
      </c>
      <c r="AR208" s="34" t="n">
        <v>0</v>
      </c>
      <c r="AS208" s="34" t="n">
        <v>0</v>
      </c>
      <c r="AT208" s="34" t="n">
        <v>0</v>
      </c>
    </row>
    <row r="209">
      <c r="C209" s="8" t="inlineStr">
        <is>
          <t>Change in Trade Payables</t>
        </is>
      </c>
      <c r="G209" s="30" t="n">
        <v>18.914</v>
      </c>
      <c r="H209" s="30" t="n">
        <v>-110.119</v>
      </c>
      <c r="I209" s="30" t="n">
        <v>-206.723</v>
      </c>
      <c r="J209" s="30" t="n">
        <v>99.94799999999999</v>
      </c>
      <c r="K209" s="30" t="n">
        <v>783.706</v>
      </c>
      <c r="L209" s="30" t="n">
        <v>587.806</v>
      </c>
      <c r="M209" s="30" t="n">
        <v>-228.306</v>
      </c>
      <c r="N209" s="30" t="n">
        <v>-622.25</v>
      </c>
      <c r="O209" s="30" t="n">
        <v>-595.231</v>
      </c>
      <c r="P209" s="30" t="n">
        <v>332.698</v>
      </c>
      <c r="Q209" s="30" t="n">
        <v>34.596</v>
      </c>
      <c r="R209" s="30" t="n">
        <v>59.842</v>
      </c>
      <c r="S209" s="30" t="n">
        <v>-256.934</v>
      </c>
      <c r="T209" s="30" t="n">
        <v>436.369</v>
      </c>
      <c r="U209" s="30" t="n">
        <v>-146.294</v>
      </c>
      <c r="V209" s="30" t="n">
        <v>241.839</v>
      </c>
      <c r="W209" s="30" t="n">
        <v>-370.455</v>
      </c>
      <c r="X209" s="30" t="n">
        <v>307.802</v>
      </c>
      <c r="Y209" s="30" t="n">
        <v>263.312</v>
      </c>
      <c r="Z209" s="30" t="n">
        <v>663.337</v>
      </c>
      <c r="AA209" s="30" t="n">
        <v>-1628.282</v>
      </c>
      <c r="AB209" s="31">
        <f>AB114-AA114</f>
        <v/>
      </c>
      <c r="AC209" s="31">
        <f>AC114-AB114</f>
        <v/>
      </c>
      <c r="AD209" s="31">
        <f>AD114-AC114</f>
        <v/>
      </c>
      <c r="AE209" s="31">
        <f>AE114-AD114</f>
        <v/>
      </c>
      <c r="AF209" s="31">
        <f>AF114-AE114</f>
        <v/>
      </c>
      <c r="AG209" s="31">
        <f>AG114-AF114</f>
        <v/>
      </c>
      <c r="AH209" s="31">
        <f>AH114-AG114</f>
        <v/>
      </c>
      <c r="AI209" s="31">
        <f>AI114-AH114</f>
        <v/>
      </c>
      <c r="AK209" s="30" t="n">
        <v>-197.98</v>
      </c>
      <c r="AL209" s="30" t="n">
        <v>520.956</v>
      </c>
      <c r="AM209" s="30" t="n">
        <v>-168.095</v>
      </c>
      <c r="AN209" s="30" t="n">
        <v>274.98</v>
      </c>
      <c r="AO209" s="30" t="n">
        <v>863.996</v>
      </c>
      <c r="AP209" s="31">
        <f>AA209+AB209+AC209+AD209</f>
        <v/>
      </c>
      <c r="AQ209" s="31">
        <f>AE209+AF209+AG209+AH209</f>
        <v/>
      </c>
      <c r="AR209" s="31">
        <f>AR114-AQ114</f>
        <v/>
      </c>
      <c r="AS209" s="31">
        <f>AS114-AR114</f>
        <v/>
      </c>
      <c r="AT209" s="31">
        <f>AT114-AS114</f>
        <v/>
      </c>
    </row>
    <row r="210">
      <c r="C210" s="8" t="inlineStr">
        <is>
          <t>Change in Other Payables</t>
        </is>
      </c>
      <c r="G210" s="30" t="n">
        <v>8.260999999999999</v>
      </c>
      <c r="H210" s="30" t="n">
        <v>181.051</v>
      </c>
      <c r="I210" s="30" t="n">
        <v>110.181</v>
      </c>
      <c r="J210" s="30" t="n">
        <v>74.60899999999999</v>
      </c>
      <c r="K210" s="30" t="n">
        <v>-48.142</v>
      </c>
      <c r="L210" s="30" t="n">
        <v>-242.302</v>
      </c>
      <c r="M210" s="30" t="n">
        <v>291.837</v>
      </c>
      <c r="N210" s="30" t="n">
        <v>-381.055</v>
      </c>
      <c r="O210" s="30" t="n">
        <v>-50.775</v>
      </c>
      <c r="P210" s="30" t="n">
        <v>252.823</v>
      </c>
      <c r="Q210" s="30" t="n">
        <v>-13.522</v>
      </c>
      <c r="R210" s="30" t="n">
        <v>62.771</v>
      </c>
      <c r="S210" s="30" t="n">
        <v>-1210.284</v>
      </c>
      <c r="T210" s="30" t="n">
        <v>-97.59699999999999</v>
      </c>
      <c r="U210" s="30" t="n">
        <v>-201.44</v>
      </c>
      <c r="V210" s="30" t="n">
        <v>131.027</v>
      </c>
      <c r="W210" s="30" t="n">
        <v>-67.393</v>
      </c>
      <c r="X210" s="30" t="n">
        <v>81.292</v>
      </c>
      <c r="Y210" s="30" t="n">
        <v>7.264</v>
      </c>
      <c r="Z210" s="30" t="n">
        <v>95.163</v>
      </c>
      <c r="AA210" s="30" t="n">
        <v>20.779</v>
      </c>
      <c r="AB210" s="34" t="n">
        <v>0</v>
      </c>
      <c r="AC210" s="34" t="n">
        <v>0</v>
      </c>
      <c r="AD210" s="34" t="n">
        <v>0</v>
      </c>
      <c r="AE210" s="34" t="n">
        <v>0</v>
      </c>
      <c r="AF210" s="34" t="n">
        <v>0</v>
      </c>
      <c r="AG210" s="34" t="n">
        <v>0</v>
      </c>
      <c r="AH210" s="34" t="n">
        <v>0</v>
      </c>
      <c r="AI210" s="34" t="n">
        <v>0</v>
      </c>
      <c r="AK210" s="30" t="n">
        <v>374.102</v>
      </c>
      <c r="AL210" s="30" t="n">
        <v>-379.662</v>
      </c>
      <c r="AM210" s="30" t="n">
        <v>251.297</v>
      </c>
      <c r="AN210" s="30" t="n">
        <v>-1378.294</v>
      </c>
      <c r="AO210" s="30" t="n">
        <v>116.326</v>
      </c>
      <c r="AP210" s="31">
        <f>AA210+AB210+AC210+AD210</f>
        <v/>
      </c>
      <c r="AQ210" s="31">
        <f>AE210+AF210+AG210+AH210</f>
        <v/>
      </c>
      <c r="AR210" s="34" t="n">
        <v>0</v>
      </c>
      <c r="AS210" s="34" t="n">
        <v>0</v>
      </c>
      <c r="AT210" s="34" t="n">
        <v>0</v>
      </c>
    </row>
    <row r="211">
      <c r="C211" s="8" t="inlineStr">
        <is>
          <t>Change in Other Non-trade Payables</t>
        </is>
      </c>
      <c r="G211" s="30" t="n">
        <v>-206.283</v>
      </c>
      <c r="H211" s="30" t="n">
        <v>371.627</v>
      </c>
      <c r="I211" s="30" t="n">
        <v>413.218</v>
      </c>
      <c r="J211" s="30" t="n">
        <v>192.607</v>
      </c>
      <c r="K211" s="30" t="n">
        <v>-782.0359999999999</v>
      </c>
      <c r="L211" s="30" t="n">
        <v>661.6950000000001</v>
      </c>
      <c r="M211" s="30" t="n">
        <v>275.472</v>
      </c>
      <c r="N211" s="30" t="n">
        <v>721.775</v>
      </c>
      <c r="O211" s="30" t="n">
        <v>-1075.489</v>
      </c>
      <c r="P211" s="30" t="n">
        <v>-73.218</v>
      </c>
      <c r="Q211" s="30" t="n">
        <v>-258.268</v>
      </c>
      <c r="R211" s="30" t="n">
        <v>-47.197</v>
      </c>
      <c r="S211" s="30" t="n">
        <v>291.01</v>
      </c>
      <c r="T211" s="30" t="n">
        <v>635.228</v>
      </c>
      <c r="U211" s="30" t="n">
        <v>734.116</v>
      </c>
      <c r="V211" s="30" t="n">
        <v>568.222</v>
      </c>
      <c r="W211" s="30" t="n">
        <v>-1096.433</v>
      </c>
      <c r="X211" s="30" t="n">
        <v>1238.083</v>
      </c>
      <c r="Y211" s="30" t="n">
        <v>400.351</v>
      </c>
      <c r="Z211" s="30" t="n">
        <v>1794.756</v>
      </c>
      <c r="AA211" s="30" t="n">
        <v>-804.4059999999999</v>
      </c>
      <c r="AB211" s="34" t="n">
        <v>0</v>
      </c>
      <c r="AC211" s="34" t="n">
        <v>0</v>
      </c>
      <c r="AD211" s="34" t="n">
        <v>0</v>
      </c>
      <c r="AE211" s="34" t="n">
        <v>0</v>
      </c>
      <c r="AF211" s="34" t="n">
        <v>0</v>
      </c>
      <c r="AG211" s="34" t="n">
        <v>0</v>
      </c>
      <c r="AH211" s="34" t="n">
        <v>0</v>
      </c>
      <c r="AI211" s="34" t="n">
        <v>0</v>
      </c>
      <c r="AK211" s="30" t="n">
        <v>771.169</v>
      </c>
      <c r="AL211" s="30" t="n">
        <v>876.9059999999999</v>
      </c>
      <c r="AM211" s="30" t="n">
        <v>-1454.172</v>
      </c>
      <c r="AN211" s="30" t="n">
        <v>2228.576</v>
      </c>
      <c r="AO211" s="30" t="n">
        <v>2336.757</v>
      </c>
      <c r="AP211" s="31">
        <f>AA211+AB211+AC211+AD211</f>
        <v/>
      </c>
      <c r="AQ211" s="31">
        <f>AE211+AF211+AG211+AH211</f>
        <v/>
      </c>
      <c r="AR211" s="34" t="n">
        <v>0</v>
      </c>
      <c r="AS211" s="34" t="n">
        <v>0</v>
      </c>
      <c r="AT211" s="34" t="n">
        <v>0</v>
      </c>
    </row>
    <row r="212">
      <c r="C212" s="8" t="inlineStr">
        <is>
          <t>Change in Provisions</t>
        </is>
      </c>
      <c r="G212" s="30" t="n">
        <v>43.565</v>
      </c>
      <c r="H212" s="30" t="n">
        <v>-46.289</v>
      </c>
      <c r="I212" s="30" t="n">
        <v>6.402</v>
      </c>
      <c r="J212" s="30" t="n">
        <v>2.414</v>
      </c>
      <c r="K212" s="30" t="n">
        <v>389.686</v>
      </c>
      <c r="L212" s="30" t="n">
        <v>18.597</v>
      </c>
      <c r="M212" s="30" t="n">
        <v>32.876</v>
      </c>
      <c r="N212" s="30" t="n">
        <v>-204.137</v>
      </c>
      <c r="O212" s="30" t="n">
        <v>58.982</v>
      </c>
      <c r="P212" s="30" t="n">
        <v>-89.85899999999999</v>
      </c>
      <c r="Q212" s="30" t="n">
        <v>44.735</v>
      </c>
      <c r="R212" s="30" t="n">
        <v>-5.236</v>
      </c>
      <c r="S212" s="30" t="n">
        <v>17.63</v>
      </c>
      <c r="T212" s="30" t="n">
        <v>-24.892</v>
      </c>
      <c r="U212" s="30" t="n">
        <v>-3.527</v>
      </c>
      <c r="V212" s="30" t="n">
        <v>16.186</v>
      </c>
      <c r="W212" s="30" t="n">
        <v>-27.878</v>
      </c>
      <c r="X212" s="30" t="n">
        <v>56.979</v>
      </c>
      <c r="Y212" s="30" t="n">
        <v>-43.733</v>
      </c>
      <c r="Z212" s="30" t="n">
        <v>-25.389</v>
      </c>
      <c r="AA212" s="30" t="n">
        <v>-45.884</v>
      </c>
      <c r="AB212" s="34" t="n">
        <v>0</v>
      </c>
      <c r="AC212" s="34" t="n">
        <v>0</v>
      </c>
      <c r="AD212" s="34" t="n">
        <v>0</v>
      </c>
      <c r="AE212" s="34" t="n">
        <v>0</v>
      </c>
      <c r="AF212" s="34" t="n">
        <v>0</v>
      </c>
      <c r="AG212" s="34" t="n">
        <v>0</v>
      </c>
      <c r="AH212" s="34" t="n">
        <v>0</v>
      </c>
      <c r="AI212" s="34" t="n">
        <v>0</v>
      </c>
      <c r="AK212" s="30" t="n">
        <v>6.092</v>
      </c>
      <c r="AL212" s="30" t="n">
        <v>237.022</v>
      </c>
      <c r="AM212" s="30" t="n">
        <v>8.622</v>
      </c>
      <c r="AN212" s="30" t="n">
        <v>5.397</v>
      </c>
      <c r="AO212" s="30" t="n">
        <v>-40.021</v>
      </c>
      <c r="AP212" s="31">
        <f>AA212+AB212+AC212+AD212</f>
        <v/>
      </c>
      <c r="AQ212" s="31">
        <f>AE212+AF212+AG212+AH212</f>
        <v/>
      </c>
      <c r="AR212" s="34" t="n">
        <v>0</v>
      </c>
      <c r="AS212" s="34" t="n">
        <v>0</v>
      </c>
      <c r="AT212" s="34" t="n">
        <v>0</v>
      </c>
    </row>
    <row r="213">
      <c r="C213" s="8" t="inlineStr">
        <is>
          <t>Change in Other Liabilities</t>
        </is>
      </c>
      <c r="G213" s="30" t="n">
        <v>12.274</v>
      </c>
      <c r="H213" s="30" t="n">
        <v>35.444</v>
      </c>
      <c r="I213" s="30" t="n">
        <v>-14.417</v>
      </c>
      <c r="J213" s="30" t="n">
        <v>57.194</v>
      </c>
      <c r="K213" s="30" t="n">
        <v>13.358</v>
      </c>
      <c r="L213" s="30" t="n">
        <v>-60.637</v>
      </c>
      <c r="M213" s="30" t="n">
        <v>-4.214</v>
      </c>
      <c r="N213" s="30" t="n">
        <v>364.427</v>
      </c>
      <c r="O213" s="30" t="n">
        <v>11.2</v>
      </c>
      <c r="P213" s="30" t="n">
        <v>631.269</v>
      </c>
      <c r="Q213" s="30" t="n">
        <v>-225.741</v>
      </c>
      <c r="R213" s="30" t="n">
        <v>1019.787</v>
      </c>
      <c r="S213" s="30" t="n">
        <v>1139.089</v>
      </c>
      <c r="T213" s="30" t="n">
        <v>-1357.935</v>
      </c>
      <c r="U213" s="30" t="n">
        <v>-990.885</v>
      </c>
      <c r="V213" s="30" t="n">
        <v>49.158</v>
      </c>
      <c r="W213" s="30" t="n">
        <v>-88.429</v>
      </c>
      <c r="X213" s="30" t="n">
        <v>67.81399999999999</v>
      </c>
      <c r="Y213" s="30" t="n">
        <v>676.432</v>
      </c>
      <c r="Z213" s="30" t="n">
        <v>353.337</v>
      </c>
      <c r="AA213" s="30" t="n">
        <v>798.759</v>
      </c>
      <c r="AB213" s="34" t="n">
        <v>0</v>
      </c>
      <c r="AC213" s="34" t="n">
        <v>0</v>
      </c>
      <c r="AD213" s="34" t="n">
        <v>0</v>
      </c>
      <c r="AE213" s="34" t="n">
        <v>0</v>
      </c>
      <c r="AF213" s="34" t="n">
        <v>0</v>
      </c>
      <c r="AG213" s="34" t="n">
        <v>0</v>
      </c>
      <c r="AH213" s="34" t="n">
        <v>0</v>
      </c>
      <c r="AI213" s="34" t="n">
        <v>0</v>
      </c>
      <c r="AK213" s="30" t="n">
        <v>90.495</v>
      </c>
      <c r="AL213" s="30" t="n">
        <v>312.934</v>
      </c>
      <c r="AM213" s="30" t="n">
        <v>1436.515</v>
      </c>
      <c r="AN213" s="30" t="n">
        <v>-1160.573</v>
      </c>
      <c r="AO213" s="30" t="n">
        <v>1009.154</v>
      </c>
      <c r="AP213" s="31">
        <f>AA213+AB213+AC213+AD213</f>
        <v/>
      </c>
      <c r="AQ213" s="31">
        <f>AE213+AF213+AG213+AH213</f>
        <v/>
      </c>
      <c r="AR213" s="34" t="n">
        <v>0</v>
      </c>
      <c r="AS213" s="34" t="n">
        <v>0</v>
      </c>
      <c r="AT213" s="34" t="n">
        <v>0</v>
      </c>
    </row>
    <row r="214">
      <c r="C214" s="8" t="inlineStr">
        <is>
          <t>Payment of Defined Benefit Liabilities</t>
        </is>
      </c>
      <c r="G214" s="30" t="n">
        <v>0.116</v>
      </c>
      <c r="H214" s="30" t="n">
        <v>-0.252</v>
      </c>
      <c r="I214" s="30" t="n">
        <v>-0.493</v>
      </c>
      <c r="J214" s="30" t="n">
        <v>-0.299</v>
      </c>
      <c r="K214" s="30" t="n">
        <v>-0.296</v>
      </c>
      <c r="L214" s="30" t="n">
        <v>-0.134</v>
      </c>
      <c r="M214" s="30" t="n">
        <v>-0.28</v>
      </c>
      <c r="N214" s="30" t="n">
        <v>-3.818</v>
      </c>
      <c r="O214" s="30" t="n">
        <v>-1.342</v>
      </c>
      <c r="P214" s="30" t="n">
        <v>-1.208</v>
      </c>
      <c r="Q214" s="30" t="n">
        <v>-1.426</v>
      </c>
      <c r="R214" s="30" t="n">
        <v>-1.072</v>
      </c>
      <c r="S214" s="30" t="n">
        <v>-0.408</v>
      </c>
      <c r="T214" s="30" t="n">
        <v>-1.423</v>
      </c>
      <c r="U214" s="30" t="n">
        <v>-3.077</v>
      </c>
      <c r="V214" s="30" t="n">
        <v>-7.737</v>
      </c>
      <c r="W214" s="30" t="n">
        <v>2.509</v>
      </c>
      <c r="X214" s="30" t="n">
        <v>-0.5629999999999999</v>
      </c>
      <c r="Y214" s="30" t="n">
        <v>-1.148</v>
      </c>
      <c r="Z214" s="30" t="n">
        <v>-8.515000000000001</v>
      </c>
      <c r="AA214" s="30" t="n">
        <v>1.611</v>
      </c>
      <c r="AB214" s="34" t="n">
        <v>0</v>
      </c>
      <c r="AC214" s="34" t="n">
        <v>0</v>
      </c>
      <c r="AD214" s="34" t="n">
        <v>0</v>
      </c>
      <c r="AE214" s="34" t="n">
        <v>0</v>
      </c>
      <c r="AF214" s="34" t="n">
        <v>0</v>
      </c>
      <c r="AG214" s="34" t="n">
        <v>0</v>
      </c>
      <c r="AH214" s="34" t="n">
        <v>0</v>
      </c>
      <c r="AI214" s="34" t="n">
        <v>0</v>
      </c>
      <c r="AK214" s="30" t="n">
        <v>-0.928</v>
      </c>
      <c r="AL214" s="30" t="n">
        <v>-4.528</v>
      </c>
      <c r="AM214" s="30" t="n">
        <v>-5.048</v>
      </c>
      <c r="AN214" s="30" t="n">
        <v>-12.645</v>
      </c>
      <c r="AO214" s="30" t="n">
        <v>-7.717</v>
      </c>
      <c r="AP214" s="31">
        <f>AA214+AB214+AC214+AD214</f>
        <v/>
      </c>
      <c r="AQ214" s="31">
        <f>AE214+AF214+AG214+AH214</f>
        <v/>
      </c>
      <c r="AR214" s="34" t="n">
        <v>0</v>
      </c>
      <c r="AS214" s="34" t="n">
        <v>0</v>
      </c>
      <c r="AT214" s="34" t="n">
        <v>0</v>
      </c>
    </row>
    <row r="215">
      <c r="C215" s="8" t="inlineStr">
        <is>
          <t>Contributions to Plan Assets</t>
        </is>
      </c>
      <c r="I215" s="28" t="n">
        <v>-0.21</v>
      </c>
      <c r="J215" s="28" t="n">
        <v>-641.486</v>
      </c>
      <c r="K215" s="28" t="n">
        <v>0</v>
      </c>
      <c r="L215" s="28" t="n">
        <v>0</v>
      </c>
      <c r="M215" s="28" t="n">
        <v>-60.314</v>
      </c>
      <c r="N215" s="28" t="n">
        <v>-637.351</v>
      </c>
      <c r="O215" s="28" t="n">
        <v>-53.009</v>
      </c>
      <c r="P215" s="28" t="n">
        <v>-80</v>
      </c>
      <c r="Q215" s="28" t="n">
        <v>0</v>
      </c>
      <c r="R215" s="28" t="n">
        <v>-117.164</v>
      </c>
      <c r="S215" s="28" t="n">
        <v>0</v>
      </c>
      <c r="T215" s="28" t="n">
        <v>-80.304</v>
      </c>
      <c r="U215" s="28" t="n">
        <v>-75.001</v>
      </c>
      <c r="V215" s="28" t="n">
        <v>-114.131</v>
      </c>
      <c r="X215" s="28" t="n">
        <v>-265.487</v>
      </c>
      <c r="Y215" s="28" t="n">
        <v>-145.119</v>
      </c>
      <c r="Z215" s="28" t="n">
        <v>-325.922</v>
      </c>
      <c r="AA215" s="28" t="n">
        <v>-0.839</v>
      </c>
      <c r="AB215" s="35" t="n">
        <v>0</v>
      </c>
      <c r="AC215" s="35" t="n">
        <v>0</v>
      </c>
      <c r="AD215" s="35" t="n">
        <v>0</v>
      </c>
      <c r="AE215" s="35" t="n">
        <v>0</v>
      </c>
      <c r="AF215" s="35" t="n">
        <v>0</v>
      </c>
      <c r="AG215" s="35" t="n">
        <v>0</v>
      </c>
      <c r="AH215" s="35" t="n">
        <v>0</v>
      </c>
      <c r="AI215" s="35" t="n">
        <v>0</v>
      </c>
      <c r="AK215" s="28" t="n">
        <v>-641.696</v>
      </c>
      <c r="AL215" s="28" t="n">
        <v>-697.665</v>
      </c>
      <c r="AM215" s="28" t="n">
        <v>-250.173</v>
      </c>
      <c r="AN215" s="28" t="n">
        <v>-269.436</v>
      </c>
      <c r="AO215" s="28" t="n">
        <v>-736.528</v>
      </c>
      <c r="AP215" s="29">
        <f>AA215+AB215+AC215+AD215</f>
        <v/>
      </c>
      <c r="AQ215" s="29">
        <f>AE215+AF215+AG215+AH215</f>
        <v/>
      </c>
      <c r="AR215" s="35" t="n">
        <v>0</v>
      </c>
      <c r="AS215" s="35" t="n">
        <v>0</v>
      </c>
      <c r="AT215" s="35" t="n">
        <v>0</v>
      </c>
    </row>
    <row r="216">
      <c r="B216" s="6" t="inlineStr">
        <is>
          <t>Cash Generated from Operating Activities</t>
        </is>
      </c>
      <c r="G216" s="32">
        <f>G191+G192+G193+G194+G195+G196+G197+G198+G199+G200+G201+G202+G203+G204+G205+G206+G207+G208+G209+G210+G211+G212+G213+G214+G215</f>
        <v/>
      </c>
      <c r="H216" s="32">
        <f>H191+H192+H193+H194+H195+H196+H197+H198+H199+H200+H201+H202+H203+H204+H205+H206+H207+H208+H209+H210+H211+H212+H213+H214+H215</f>
        <v/>
      </c>
      <c r="I216" s="32">
        <f>I191+I192+I193+I194+I195+I196+I197+I198+I199+I200+I201+I202+I203+I204+I205+I206+I207+I208+I209+I210+I211+I212+I213+I214+I215</f>
        <v/>
      </c>
      <c r="J216" s="32">
        <f>J191+J192+J193+J194+J195+J196+J197+J198+J199+J200+J201+J202+J203+J204+J205+J206+J207+J208+J209+J210+J211+J212+J213+J214+J215</f>
        <v/>
      </c>
      <c r="K216" s="32">
        <f>K191+K192+K193+K194+K195+K196+K197+K198+K199+K200+K201+K202+K203+K204+K205+K206+K207+K208+K209+K210+K211+K212+K213+K214+K215</f>
        <v/>
      </c>
      <c r="L216" s="32">
        <f>L191+L192+L193+L194+L195+L196+L197+L198+L199+L200+L201+L202+L203+L204+L205+L206+L207+L208+L209+L210+L211+L212+L213+L214+L215</f>
        <v/>
      </c>
      <c r="M216" s="32">
        <f>M191+M192+M193+M194+M195+M196+M197+M198+M199+M200+M201+M202+M203+M204+M205+M206+M207+M208+M209+M210+M211+M212+M213+M214+M215</f>
        <v/>
      </c>
      <c r="N216" s="32">
        <f>N191+N192+N193+N194+N195+N196+N197+N198+N199+N200+N201+N202+N203+N204+N205+N206+N207+N208+N209+N210+N211+N212+N213+N214+N215</f>
        <v/>
      </c>
      <c r="O216" s="32">
        <f>O191+O192+O193+O194+O195+O196+O197+O198+O199+O200+O201+O202+O203+O204+O205+O206+O207+O208+O209+O210+O211+O212+O213+O214+O215</f>
        <v/>
      </c>
      <c r="P216" s="32">
        <f>P191+P192+P193+P194+P195+P196+P197+P198+P199+P200+P201+P202+P203+P204+P205+P206+P207+P208+P209+P210+P211+P212+P213+P214+P215</f>
        <v/>
      </c>
      <c r="Q216" s="32">
        <f>Q191+Q192+Q193+Q194+Q195+Q196+Q197+Q198+Q199+Q200+Q201+Q202+Q203+Q204+Q205+Q206+Q207+Q208+Q209+Q210+Q211+Q212+Q213+Q214+Q215</f>
        <v/>
      </c>
      <c r="R216" s="32">
        <f>R191+R192+R193+R194+R195+R196+R197+R198+R199+R200+R201+R202+R203+R204+R205+R206+R207+R208+R209+R210+R211+R212+R213+R214+R215</f>
        <v/>
      </c>
      <c r="S216" s="32">
        <f>S191+S192+S193+S194+S195+S196+S197+S198+S199+S200+S201+S202+S203+S204+S205+S206+S207+S208+S209+S210+S211+S212+S213+S214+S215</f>
        <v/>
      </c>
      <c r="T216" s="32">
        <f>T191+T192+T193+T194+T195+T196+T197+T198+T199+T200+T201+T202+T203+T204+T205+T206+T207+T208+T209+T210+T211+T212+T213+T214+T215</f>
        <v/>
      </c>
      <c r="U216" s="32">
        <f>U191+U192+U193+U194+U195+U196+U197+U198+U199+U200+U201+U202+U203+U204+U205+U206+U207+U208+U209+U210+U211+U212+U213+U214+U215</f>
        <v/>
      </c>
      <c r="V216" s="32">
        <f>V191+V192+V193+V194+V195+V196+V197+V198+V199+V200+V201+V202+V203+V204+V205+V206+V207+V208+V209+V210+V211+V212+V213+V214+V215</f>
        <v/>
      </c>
      <c r="W216" s="32">
        <f>W191+W192+W193+W194+W195+W196+W197+W198+W199+W200+W201+W202+W203+W204+W205+W206+W207+W208+W209+W210+W211+W212+W213+W214+W215</f>
        <v/>
      </c>
      <c r="X216" s="32">
        <f>X191+X192+X193+X194+X195+X196+X197+X198+X199+X200+X201+X202+X203+X204+X205+X206+X207+X208+X209+X210+X211+X212+X213+X214+X215</f>
        <v/>
      </c>
      <c r="Y216" s="32">
        <f>Y191+Y192+Y193+Y194+Y195+Y196+Y197+Y198+Y199+Y200+Y201+Y202+Y203+Y204+Y205+Y206+Y207+Y208+Y209+Y210+Y211+Y212+Y213+Y214+Y215</f>
        <v/>
      </c>
      <c r="Z216" s="32">
        <f>Z191+Z192+Z193+Z194+Z195+Z196+Z197+Z198+Z199+Z200+Z201+Z202+Z203+Z204+Z205+Z206+Z207+Z208+Z209+Z210+Z211+Z212+Z213+Z214+Z215</f>
        <v/>
      </c>
      <c r="AA216" s="32">
        <f>AA191+AA192+AA193+AA194+AA195+AA196+AA197+AA198+AA199+AA200+AA201+AA202+AA203+AA204+AA205+AA206+AA207+AA208+AA209+AA210+AA211+AA212+AA213+AA214+AA215</f>
        <v/>
      </c>
      <c r="AB216" s="32">
        <f>AB191+AB192+AB193+AB194+AB195+AB196+AB197+AB198+AB199+AB200+AB201+AB202+AB203+AB204+AB205+AB206+AB207+AB208+AB209+AB210+AB211+AB212+AB213+AB214+AB215</f>
        <v/>
      </c>
      <c r="AC216" s="32">
        <f>AC191+AC192+AC193+AC194+AC195+AC196+AC197+AC198+AC199+AC200+AC201+AC202+AC203+AC204+AC205+AC206+AC207+AC208+AC209+AC210+AC211+AC212+AC213+AC214+AC215</f>
        <v/>
      </c>
      <c r="AD216" s="32">
        <f>AD191+AD192+AD193+AD194+AD195+AD196+AD197+AD198+AD199+AD200+AD201+AD202+AD203+AD204+AD205+AD206+AD207+AD208+AD209+AD210+AD211+AD212+AD213+AD214+AD215</f>
        <v/>
      </c>
      <c r="AE216" s="32">
        <f>AE191+AE192+AE193+AE194+AE195+AE196+AE197+AE198+AE199+AE200+AE201+AE202+AE203+AE204+AE205+AE206+AE207+AE208+AE209+AE210+AE211+AE212+AE213+AE214+AE215</f>
        <v/>
      </c>
      <c r="AF216" s="32">
        <f>AF191+AF192+AF193+AF194+AF195+AF196+AF197+AF198+AF199+AF200+AF201+AF202+AF203+AF204+AF205+AF206+AF207+AF208+AF209+AF210+AF211+AF212+AF213+AF214+AF215</f>
        <v/>
      </c>
      <c r="AG216" s="32">
        <f>AG191+AG192+AG193+AG194+AG195+AG196+AG197+AG198+AG199+AG200+AG201+AG202+AG203+AG204+AG205+AG206+AG207+AG208+AG209+AG210+AG211+AG212+AG213+AG214+AG215</f>
        <v/>
      </c>
      <c r="AH216" s="32">
        <f>AH191+AH192+AH193+AH194+AH195+AH196+AH197+AH198+AH199+AH200+AH201+AH202+AH203+AH204+AH205+AH206+AH207+AH208+AH209+AH210+AH211+AH212+AH213+AH214+AH215</f>
        <v/>
      </c>
      <c r="AI216" s="32">
        <f>AI191+AI192+AI193+AI194+AI195+AI196+AI197+AI198+AI199+AI200+AI201+AI202+AI203+AI204+AI205+AI206+AI207+AI208+AI209+AI210+AI211+AI212+AI213+AI214+AI215</f>
        <v/>
      </c>
      <c r="AK216" s="32">
        <f>AK191+AK192+AK193+AK194+AK195+AK196+AK197+AK198+AK199+AK200+AK201+AK202+AK203+AK204+AK205+AK206+AK207+AK208+AK209+AK210+AK211+AK212+AK213+AK214+AK215</f>
        <v/>
      </c>
      <c r="AL216" s="32">
        <f>AL191+AL192+AL193+AL194+AL195+AL196+AL197+AL198+AL199+AL200+AL201+AL202+AL203+AL204+AL205+AL206+AL207+AL208+AL209+AL210+AL211+AL212+AL213+AL214+AL215</f>
        <v/>
      </c>
      <c r="AM216" s="32">
        <f>AM191+AM192+AM193+AM194+AM195+AM196+AM197+AM198+AM199+AM200+AM201+AM202+AM203+AM204+AM205+AM206+AM207+AM208+AM209+AM210+AM211+AM212+AM213+AM214+AM215</f>
        <v/>
      </c>
      <c r="AN216" s="32">
        <f>AN191+AN192+AN193+AN194+AN195+AN196+AN197+AN198+AN199+AN200+AN201+AN202+AN203+AN204+AN205+AN206+AN207+AN208+AN209+AN210+AN211+AN212+AN213+AN214+AN215</f>
        <v/>
      </c>
      <c r="AO216" s="32">
        <f>AO191+AO192+AO193+AO194+AO195+AO196+AO197+AO198+AO199+AO200+AO201+AO202+AO203+AO204+AO205+AO206+AO207+AO208+AO209+AO210+AO211+AO212+AO213+AO214+AO215</f>
        <v/>
      </c>
      <c r="AP216" s="32">
        <f>AP191+AP192+AP193+AP194+AP195+AP196+AP197+AP198+AP199+AP200+AP201+AP202+AP203+AP204+AP205+AP206+AP207+AP208+AP209+AP210+AP211+AP212+AP213+AP214+AP215</f>
        <v/>
      </c>
      <c r="AQ216" s="32">
        <f>AQ191+AQ192+AQ193+AQ194+AQ195+AQ196+AQ197+AQ198+AQ199+AQ200+AQ201+AQ202+AQ203+AQ204+AQ205+AQ206+AQ207+AQ208+AQ209+AQ210+AQ211+AQ212+AQ213+AQ214+AQ215</f>
        <v/>
      </c>
      <c r="AR216" s="32">
        <f>AR191+AR192+AR193+AR194+AR195+AR196+AR197+AR198+AR199+AR200+AR201+AR202+AR203+AR204+AR205+AR206+AR207+AR208+AR209+AR210+AR211+AR212+AR213+AR214+AR215</f>
        <v/>
      </c>
      <c r="AS216" s="32">
        <f>AS191+AS192+AS193+AS194+AS195+AS196+AS197+AS198+AS199+AS200+AS201+AS202+AS203+AS204+AS205+AS206+AS207+AS208+AS209+AS210+AS211+AS212+AS213+AS214+AS215</f>
        <v/>
      </c>
      <c r="AT216" s="32">
        <f>AT191+AT192+AT193+AT194+AT195+AT196+AT197+AT198+AT199+AT200+AT201+AT202+AT203+AT204+AT205+AT206+AT207+AT208+AT209+AT210+AT211+AT212+AT213+AT214+AT215</f>
        <v/>
      </c>
    </row>
    <row r="217">
      <c r="D217" s="3" t="inlineStr">
        <is>
          <t>Recon: Cash Generated (note 30)</t>
        </is>
      </c>
      <c r="G217" s="33">
        <f>IF(_reported!G20="","",G216-_reported!G20)</f>
        <v/>
      </c>
      <c r="H217" s="33">
        <f>IF(_reported!H20="","",H216-_reported!H20)</f>
        <v/>
      </c>
      <c r="I217" s="33">
        <f>IF(_reported!I20="","",I216-_reported!I20)</f>
        <v/>
      </c>
      <c r="J217" s="33">
        <f>IF(_reported!J20="","",J216-_reported!J20)</f>
        <v/>
      </c>
      <c r="K217" s="33">
        <f>IF(_reported!K20="","",K216-_reported!K20)</f>
        <v/>
      </c>
      <c r="L217" s="33">
        <f>IF(_reported!L20="","",L216-_reported!L20)</f>
        <v/>
      </c>
      <c r="M217" s="33">
        <f>IF(_reported!M20="","",M216-_reported!M20)</f>
        <v/>
      </c>
      <c r="N217" s="33">
        <f>IF(_reported!N20="","",N216-_reported!N20)</f>
        <v/>
      </c>
      <c r="O217" s="33">
        <f>IF(_reported!O20="","",O216-_reported!O20)</f>
        <v/>
      </c>
      <c r="P217" s="33">
        <f>IF(_reported!P20="","",P216-_reported!P20)</f>
        <v/>
      </c>
      <c r="Q217" s="33">
        <f>IF(_reported!Q20="","",Q216-_reported!Q20)</f>
        <v/>
      </c>
      <c r="R217" s="33">
        <f>IF(_reported!R20="","",R216-_reported!R20)</f>
        <v/>
      </c>
      <c r="S217" s="33">
        <f>IF(_reported!S20="","",S216-_reported!S20)</f>
        <v/>
      </c>
      <c r="T217" s="33">
        <f>IF(_reported!T20="","",T216-_reported!T20)</f>
        <v/>
      </c>
      <c r="U217" s="33">
        <f>IF(_reported!U20="","",U216-_reported!U20)</f>
        <v/>
      </c>
      <c r="V217" s="33">
        <f>IF(_reported!V20="","",V216-_reported!V20)</f>
        <v/>
      </c>
      <c r="W217" s="33">
        <f>IF(_reported!W20="","",W216-_reported!W20)</f>
        <v/>
      </c>
      <c r="X217" s="33">
        <f>IF(_reported!X20="","",X216-_reported!X20)</f>
        <v/>
      </c>
      <c r="Y217" s="33">
        <f>IF(_reported!Y20="","",Y216-_reported!Y20)</f>
        <v/>
      </c>
      <c r="Z217" s="33">
        <f>IF(_reported!Z20="","",Z216-_reported!Z20)</f>
        <v/>
      </c>
      <c r="AA217" s="33">
        <f>IF(_reported!AA20="","",AA216-_reported!AA20)</f>
        <v/>
      </c>
      <c r="AB217" s="33">
        <f>IF(_reported!AB20="","",AB216-_reported!AB20)</f>
        <v/>
      </c>
      <c r="AC217" s="33">
        <f>IF(_reported!AC20="","",AC216-_reported!AC20)</f>
        <v/>
      </c>
      <c r="AD217" s="33">
        <f>IF(_reported!AD20="","",AD216-_reported!AD20)</f>
        <v/>
      </c>
      <c r="AE217" s="33">
        <f>IF(_reported!AE20="","",AE216-_reported!AE20)</f>
        <v/>
      </c>
      <c r="AF217" s="33">
        <f>IF(_reported!AF20="","",AF216-_reported!AF20)</f>
        <v/>
      </c>
      <c r="AG217" s="33">
        <f>IF(_reported!AG20="","",AG216-_reported!AG20)</f>
        <v/>
      </c>
      <c r="AH217" s="33">
        <f>IF(_reported!AH20="","",AH216-_reported!AH20)</f>
        <v/>
      </c>
      <c r="AI217" s="33">
        <f>IF(_reported!AI20="","",AI216-_reported!AI20)</f>
        <v/>
      </c>
      <c r="AK217" s="33">
        <f>IF(_reported!AK20="","",AK216-_reported!AK20)</f>
        <v/>
      </c>
      <c r="AL217" s="33">
        <f>IF(_reported!AL20="","",AL216-_reported!AL20)</f>
        <v/>
      </c>
      <c r="AM217" s="33">
        <f>IF(_reported!AM20="","",AM216-_reported!AM20)</f>
        <v/>
      </c>
      <c r="AN217" s="33">
        <f>IF(_reported!AN20="","",AN216-_reported!AN20)</f>
        <v/>
      </c>
      <c r="AO217" s="33">
        <f>IF(_reported!AO20="","",AO216-_reported!AO20)</f>
        <v/>
      </c>
      <c r="AP217" s="33">
        <f>IF(_reported!AP20="","",AP216-_reported!AP20)</f>
        <v/>
      </c>
      <c r="AQ217" s="33">
        <f>IF(_reported!AQ20="","",AQ216-_reported!AQ20)</f>
        <v/>
      </c>
      <c r="AR217" s="33">
        <f>IF(_reported!AR20="","",AR216-_reported!AR20)</f>
        <v/>
      </c>
      <c r="AS217" s="33">
        <f>IF(_reported!AS20="","",AS216-_reported!AS20)</f>
        <v/>
      </c>
      <c r="AT217" s="33">
        <f>IF(_reported!AT20="","",AT216-_reported!AT20)</f>
        <v/>
      </c>
    </row>
    <row r="218"/>
    <row r="219">
      <c r="C219" s="8" t="inlineStr">
        <is>
          <t>Interest Received</t>
        </is>
      </c>
      <c r="G219" s="28" t="n">
        <v>5.215</v>
      </c>
      <c r="H219" s="28" t="n">
        <v>4.878</v>
      </c>
      <c r="I219" s="28" t="n">
        <v>3.671</v>
      </c>
      <c r="J219" s="28" t="n">
        <v>3.577</v>
      </c>
      <c r="K219" s="28" t="n">
        <v>4.808</v>
      </c>
      <c r="L219" s="28" t="n">
        <v>7.65</v>
      </c>
      <c r="M219" s="28" t="n">
        <v>22.913</v>
      </c>
      <c r="N219" s="28" t="n">
        <v>42.059</v>
      </c>
      <c r="O219" s="28" t="n">
        <v>44.912</v>
      </c>
      <c r="P219" s="28" t="n">
        <v>41.953</v>
      </c>
      <c r="Q219" s="28" t="n">
        <v>49.128</v>
      </c>
      <c r="R219" s="28" t="n">
        <v>62.879</v>
      </c>
      <c r="S219" s="28" t="n">
        <v>74.062</v>
      </c>
      <c r="T219" s="28" t="n">
        <v>81.727</v>
      </c>
      <c r="U219" s="28" t="n">
        <v>78.82299999999999</v>
      </c>
      <c r="V219" s="28" t="n">
        <v>88.348</v>
      </c>
      <c r="W219" s="28" t="n">
        <v>106.269</v>
      </c>
      <c r="X219" s="28" t="n">
        <v>73.931</v>
      </c>
      <c r="Y219" s="28" t="n">
        <v>66.245</v>
      </c>
      <c r="Z219" s="28" t="n">
        <v>91.53700000000001</v>
      </c>
      <c r="AA219" s="28" t="n">
        <v>140.49</v>
      </c>
      <c r="AB219" s="35" t="n">
        <v>0</v>
      </c>
      <c r="AC219" s="35" t="n">
        <v>0</v>
      </c>
      <c r="AD219" s="35" t="n">
        <v>0</v>
      </c>
      <c r="AE219" s="35" t="n">
        <v>0</v>
      </c>
      <c r="AF219" s="35" t="n">
        <v>0</v>
      </c>
      <c r="AG219" s="35" t="n">
        <v>0</v>
      </c>
      <c r="AH219" s="35" t="n">
        <v>0</v>
      </c>
      <c r="AI219" s="35" t="n">
        <v>0</v>
      </c>
      <c r="AK219" s="28" t="n">
        <v>17.341</v>
      </c>
      <c r="AL219" s="28" t="n">
        <v>77.43000000000001</v>
      </c>
      <c r="AM219" s="28" t="n">
        <v>198.872</v>
      </c>
      <c r="AN219" s="28" t="n">
        <v>322.96</v>
      </c>
      <c r="AO219" s="28" t="n">
        <v>337.982</v>
      </c>
      <c r="AP219" s="29">
        <f>AA219+AB219+AC219+AD219</f>
        <v/>
      </c>
      <c r="AQ219" s="29">
        <f>AE219+AF219+AG219+AH219</f>
        <v/>
      </c>
      <c r="AR219" s="35" t="n">
        <v>0</v>
      </c>
      <c r="AS219" s="35" t="n">
        <v>0</v>
      </c>
      <c r="AT219" s="35" t="n">
        <v>0</v>
      </c>
    </row>
    <row r="220">
      <c r="C220" s="8" t="inlineStr">
        <is>
          <t>Interest Paid</t>
        </is>
      </c>
      <c r="G220" s="30" t="n">
        <v>-56.133</v>
      </c>
      <c r="H220" s="30" t="n">
        <v>-48.935</v>
      </c>
      <c r="I220" s="30" t="n">
        <v>-82.267</v>
      </c>
      <c r="J220" s="30" t="n">
        <v>-53.607</v>
      </c>
      <c r="K220" s="30" t="n">
        <v>-95.41200000000001</v>
      </c>
      <c r="L220" s="30" t="n">
        <v>-86.755</v>
      </c>
      <c r="M220" s="30" t="n">
        <v>-130.53</v>
      </c>
      <c r="N220" s="30" t="n">
        <v>-181.816</v>
      </c>
      <c r="O220" s="30" t="n">
        <v>-214.216</v>
      </c>
      <c r="P220" s="30" t="n">
        <v>-298.543</v>
      </c>
      <c r="Q220" s="30" t="n">
        <v>-392.772</v>
      </c>
      <c r="R220" s="30" t="n">
        <v>-356.009</v>
      </c>
      <c r="S220" s="30" t="n">
        <v>-416.279</v>
      </c>
      <c r="T220" s="30" t="n">
        <v>-294.03</v>
      </c>
      <c r="U220" s="30" t="n">
        <v>-360.537</v>
      </c>
      <c r="V220" s="30" t="n">
        <v>-205.718</v>
      </c>
      <c r="W220" s="30" t="n">
        <v>-319.264</v>
      </c>
      <c r="X220" s="30" t="n">
        <v>-174.863</v>
      </c>
      <c r="Y220" s="30" t="n">
        <v>-314.836</v>
      </c>
      <c r="Z220" s="30" t="n">
        <v>-129.886</v>
      </c>
      <c r="AA220" s="30" t="n">
        <v>-355.197</v>
      </c>
      <c r="AB220" s="34" t="n">
        <v>0</v>
      </c>
      <c r="AC220" s="34" t="n">
        <v>0</v>
      </c>
      <c r="AD220" s="34" t="n">
        <v>0</v>
      </c>
      <c r="AE220" s="34" t="n">
        <v>0</v>
      </c>
      <c r="AF220" s="34" t="n">
        <v>0</v>
      </c>
      <c r="AG220" s="34" t="n">
        <v>0</v>
      </c>
      <c r="AH220" s="34" t="n">
        <v>0</v>
      </c>
      <c r="AI220" s="34" t="n">
        <v>0</v>
      </c>
      <c r="AK220" s="30" t="n">
        <v>-240.942</v>
      </c>
      <c r="AL220" s="30" t="n">
        <v>-494.513</v>
      </c>
      <c r="AM220" s="30" t="n">
        <v>-1261.54</v>
      </c>
      <c r="AN220" s="30" t="n">
        <v>-1276.564</v>
      </c>
      <c r="AO220" s="30" t="n">
        <v>-938.849</v>
      </c>
      <c r="AP220" s="31">
        <f>AA220+AB220+AC220+AD220</f>
        <v/>
      </c>
      <c r="AQ220" s="31">
        <f>AE220+AF220+AG220+AH220</f>
        <v/>
      </c>
      <c r="AR220" s="34" t="n">
        <v>0</v>
      </c>
      <c r="AS220" s="34" t="n">
        <v>0</v>
      </c>
      <c r="AT220" s="34" t="n">
        <v>0</v>
      </c>
    </row>
    <row r="221">
      <c r="C221" s="8" t="inlineStr">
        <is>
          <t>Dividends Received</t>
        </is>
      </c>
      <c r="G221" s="30" t="n">
        <v>1.079</v>
      </c>
      <c r="H221" s="30" t="n">
        <v>22.059</v>
      </c>
      <c r="I221" s="30" t="n">
        <v>-0.321</v>
      </c>
      <c r="J221" s="30" t="n">
        <v>61.862</v>
      </c>
      <c r="K221" s="30" t="n">
        <v>1.837</v>
      </c>
      <c r="L221" s="30" t="n">
        <v>17.705</v>
      </c>
      <c r="M221" s="30" t="n">
        <v>0.202</v>
      </c>
      <c r="N221" s="30" t="n">
        <v>73.32299999999999</v>
      </c>
      <c r="O221" s="30" t="n">
        <v>1.591</v>
      </c>
      <c r="P221" s="30" t="n">
        <v>21.677</v>
      </c>
      <c r="Q221" s="30" t="n">
        <v>9.31</v>
      </c>
      <c r="R221" s="30" t="n">
        <v>3.357</v>
      </c>
      <c r="S221" s="30" t="n">
        <v>5.06</v>
      </c>
      <c r="T221" s="30" t="n">
        <v>23.583</v>
      </c>
      <c r="U221" s="30" t="n">
        <v>3.072</v>
      </c>
      <c r="V221" s="30" t="n">
        <v>19.016</v>
      </c>
      <c r="W221" s="30" t="n">
        <v>4.107</v>
      </c>
      <c r="X221" s="30" t="n">
        <v>21.825</v>
      </c>
      <c r="Y221" s="30" t="n">
        <v>4.504</v>
      </c>
      <c r="Z221" s="30" t="n">
        <v>930.28</v>
      </c>
      <c r="AA221" s="30" t="n">
        <v>3952.793</v>
      </c>
      <c r="AB221" s="34" t="n">
        <v>0</v>
      </c>
      <c r="AC221" s="34" t="n">
        <v>0</v>
      </c>
      <c r="AD221" s="34" t="n">
        <v>0</v>
      </c>
      <c r="AE221" s="34" t="n">
        <v>0</v>
      </c>
      <c r="AF221" s="34" t="n">
        <v>0</v>
      </c>
      <c r="AG221" s="34" t="n">
        <v>0</v>
      </c>
      <c r="AH221" s="34" t="n">
        <v>0</v>
      </c>
      <c r="AI221" s="34" t="n">
        <v>0</v>
      </c>
      <c r="AK221" s="30" t="n">
        <v>84.679</v>
      </c>
      <c r="AL221" s="30" t="n">
        <v>93.06699999999999</v>
      </c>
      <c r="AM221" s="30" t="n">
        <v>35.935</v>
      </c>
      <c r="AN221" s="30" t="n">
        <v>50.731</v>
      </c>
      <c r="AO221" s="30" t="n">
        <v>960.716</v>
      </c>
      <c r="AP221" s="31">
        <f>AA221+AB221+AC221+AD221</f>
        <v/>
      </c>
      <c r="AQ221" s="31">
        <f>AE221+AF221+AG221+AH221</f>
        <v/>
      </c>
      <c r="AR221" s="34" t="n">
        <v>0</v>
      </c>
      <c r="AS221" s="34" t="n">
        <v>0</v>
      </c>
      <c r="AT221" s="34" t="n">
        <v>0</v>
      </c>
    </row>
    <row r="222">
      <c r="C222" s="8" t="inlineStr">
        <is>
          <t>Income Tax Paid</t>
        </is>
      </c>
      <c r="G222" s="30" t="n">
        <v>-251.222</v>
      </c>
      <c r="H222" s="30" t="n">
        <v>-384.424</v>
      </c>
      <c r="I222" s="30" t="n">
        <v>-258.13</v>
      </c>
      <c r="J222" s="30" t="n">
        <v>-121.132</v>
      </c>
      <c r="K222" s="30" t="n">
        <v>-274.957</v>
      </c>
      <c r="L222" s="30" t="n">
        <v>-2127.457</v>
      </c>
      <c r="M222" s="30" t="n">
        <v>-507.614</v>
      </c>
      <c r="N222" s="30" t="n">
        <v>-1069.327</v>
      </c>
      <c r="O222" s="30" t="n">
        <v>-502.283</v>
      </c>
      <c r="P222" s="30" t="n">
        <v>-592.862</v>
      </c>
      <c r="Q222" s="30" t="n">
        <v>-119.084</v>
      </c>
      <c r="R222" s="30" t="n">
        <v>-169.713</v>
      </c>
      <c r="S222" s="30" t="n">
        <v>-55.025</v>
      </c>
      <c r="T222" s="30" t="n">
        <v>-86.08199999999999</v>
      </c>
      <c r="U222" s="30" t="n">
        <v>-125.582</v>
      </c>
      <c r="V222" s="30" t="n">
        <v>-285.399</v>
      </c>
      <c r="W222" s="30" t="n">
        <v>-1421.386</v>
      </c>
      <c r="X222" s="30" t="n">
        <v>-1828.915</v>
      </c>
      <c r="Y222" s="30" t="n">
        <v>-1316.874</v>
      </c>
      <c r="Z222" s="30" t="n">
        <v>-1323.98</v>
      </c>
      <c r="AA222" s="30" t="n">
        <v>-3288.174</v>
      </c>
      <c r="AB222" s="31">
        <f>AB32</f>
        <v/>
      </c>
      <c r="AC222" s="31">
        <f>AC32</f>
        <v/>
      </c>
      <c r="AD222" s="31">
        <f>AD32</f>
        <v/>
      </c>
      <c r="AE222" s="31">
        <f>AE32</f>
        <v/>
      </c>
      <c r="AF222" s="31">
        <f>AF32</f>
        <v/>
      </c>
      <c r="AG222" s="31">
        <f>AG32</f>
        <v/>
      </c>
      <c r="AH222" s="31">
        <f>AH32</f>
        <v/>
      </c>
      <c r="AI222" s="31">
        <f>AI32</f>
        <v/>
      </c>
      <c r="AK222" s="30" t="n">
        <v>-1014.908</v>
      </c>
      <c r="AL222" s="30" t="n">
        <v>-3979.355</v>
      </c>
      <c r="AM222" s="30" t="n">
        <v>-1383.942</v>
      </c>
      <c r="AN222" s="30" t="n">
        <v>-552.088</v>
      </c>
      <c r="AO222" s="30" t="n">
        <v>-5891.155</v>
      </c>
      <c r="AP222" s="31">
        <f>AA222+AB222+AC222+AD222</f>
        <v/>
      </c>
      <c r="AQ222" s="31">
        <f>AE222+AF222+AG222+AH222</f>
        <v/>
      </c>
      <c r="AR222" s="31">
        <f>AR32</f>
        <v/>
      </c>
      <c r="AS222" s="31">
        <f>AS32</f>
        <v/>
      </c>
      <c r="AT222" s="31">
        <f>AT32</f>
        <v/>
      </c>
    </row>
    <row r="223">
      <c r="B223" s="6" t="inlineStr">
        <is>
          <t>Net Cash from Operating Activities (CFO)</t>
        </is>
      </c>
      <c r="G223" s="32">
        <f>G216+G219+G220+G221+G222</f>
        <v/>
      </c>
      <c r="H223" s="32">
        <f>H216+H219+H220+H221+H222</f>
        <v/>
      </c>
      <c r="I223" s="32">
        <f>I216+I219+I220+I221+I222</f>
        <v/>
      </c>
      <c r="J223" s="32">
        <f>J216+J219+J220+J221+J222</f>
        <v/>
      </c>
      <c r="K223" s="32">
        <f>K216+K219+K220+K221+K222</f>
        <v/>
      </c>
      <c r="L223" s="32">
        <f>L216+L219+L220+L221+L222</f>
        <v/>
      </c>
      <c r="M223" s="32">
        <f>M216+M219+M220+M221+M222</f>
        <v/>
      </c>
      <c r="N223" s="32">
        <f>N216+N219+N220+N221+N222</f>
        <v/>
      </c>
      <c r="O223" s="32">
        <f>O216+O219+O220+O221+O222</f>
        <v/>
      </c>
      <c r="P223" s="32">
        <f>P216+P219+P220+P221+P222</f>
        <v/>
      </c>
      <c r="Q223" s="32">
        <f>Q216+Q219+Q220+Q221+Q222</f>
        <v/>
      </c>
      <c r="R223" s="32">
        <f>R216+R219+R220+R221+R222</f>
        <v/>
      </c>
      <c r="S223" s="32">
        <f>S216+S219+S220+S221+S222</f>
        <v/>
      </c>
      <c r="T223" s="32">
        <f>T216+T219+T220+T221+T222</f>
        <v/>
      </c>
      <c r="U223" s="32">
        <f>U216+U219+U220+U221+U222</f>
        <v/>
      </c>
      <c r="V223" s="32">
        <f>V216+V219+V220+V221+V222</f>
        <v/>
      </c>
      <c r="W223" s="32">
        <f>W216+W219+W220+W221+W222</f>
        <v/>
      </c>
      <c r="X223" s="32">
        <f>X216+X219+X220+X221+X222</f>
        <v/>
      </c>
      <c r="Y223" s="32">
        <f>Y216+Y219+Y220+Y221+Y222</f>
        <v/>
      </c>
      <c r="Z223" s="32">
        <f>Z216+Z219+Z220+Z221+Z222</f>
        <v/>
      </c>
      <c r="AA223" s="32">
        <f>AA216+AA219+AA220+AA221+AA222</f>
        <v/>
      </c>
      <c r="AB223" s="32">
        <f>AB216+AB219+AB220+AB221+AB222</f>
        <v/>
      </c>
      <c r="AC223" s="32">
        <f>AC216+AC219+AC220+AC221+AC222</f>
        <v/>
      </c>
      <c r="AD223" s="32">
        <f>AD216+AD219+AD220+AD221+AD222</f>
        <v/>
      </c>
      <c r="AE223" s="32">
        <f>AE216+AE219+AE220+AE221+AE222</f>
        <v/>
      </c>
      <c r="AF223" s="32">
        <f>AF216+AF219+AF220+AF221+AF222</f>
        <v/>
      </c>
      <c r="AG223" s="32">
        <f>AG216+AG219+AG220+AG221+AG222</f>
        <v/>
      </c>
      <c r="AH223" s="32">
        <f>AH216+AH219+AH220+AH221+AH222</f>
        <v/>
      </c>
      <c r="AI223" s="32">
        <f>AI216+AI219+AI220+AI221+AI222</f>
        <v/>
      </c>
      <c r="AK223" s="32">
        <f>AK216+AK219+AK220+AK221+AK222</f>
        <v/>
      </c>
      <c r="AL223" s="32">
        <f>AL216+AL219+AL220+AL221+AL222</f>
        <v/>
      </c>
      <c r="AM223" s="32">
        <f>AM216+AM219+AM220+AM221+AM222</f>
        <v/>
      </c>
      <c r="AN223" s="32">
        <f>AN216+AN219+AN220+AN221+AN222</f>
        <v/>
      </c>
      <c r="AO223" s="32">
        <f>AO216+AO219+AO220+AO221+AO222</f>
        <v/>
      </c>
      <c r="AP223" s="32">
        <f>AP216+AP219+AP220+AP221+AP222</f>
        <v/>
      </c>
      <c r="AQ223" s="32">
        <f>AQ216+AQ219+AQ220+AQ221+AQ222</f>
        <v/>
      </c>
      <c r="AR223" s="32">
        <f>AR216+AR219+AR220+AR221+AR222</f>
        <v/>
      </c>
      <c r="AS223" s="32">
        <f>AS216+AS219+AS220+AS221+AS222</f>
        <v/>
      </c>
      <c r="AT223" s="32">
        <f>AT216+AT219+AT220+AT221+AT222</f>
        <v/>
      </c>
    </row>
    <row r="224">
      <c r="D224" s="3" t="inlineStr">
        <is>
          <t>Recon: CFO</t>
        </is>
      </c>
      <c r="G224" s="33">
        <f>IF(_reported!G21="","",G223-_reported!G21)</f>
        <v/>
      </c>
      <c r="H224" s="33">
        <f>IF(_reported!H21="","",H223-_reported!H21)</f>
        <v/>
      </c>
      <c r="I224" s="33">
        <f>IF(_reported!I21="","",I223-_reported!I21)</f>
        <v/>
      </c>
      <c r="J224" s="33">
        <f>IF(_reported!J21="","",J223-_reported!J21)</f>
        <v/>
      </c>
      <c r="K224" s="33">
        <f>IF(_reported!K21="","",K223-_reported!K21)</f>
        <v/>
      </c>
      <c r="L224" s="33">
        <f>IF(_reported!L21="","",L223-_reported!L21)</f>
        <v/>
      </c>
      <c r="M224" s="33">
        <f>IF(_reported!M21="","",M223-_reported!M21)</f>
        <v/>
      </c>
      <c r="N224" s="33">
        <f>IF(_reported!N21="","",N223-_reported!N21)</f>
        <v/>
      </c>
      <c r="O224" s="33">
        <f>IF(_reported!O21="","",O223-_reported!O21)</f>
        <v/>
      </c>
      <c r="P224" s="33">
        <f>IF(_reported!P21="","",P223-_reported!P21)</f>
        <v/>
      </c>
      <c r="Q224" s="33">
        <f>IF(_reported!Q21="","",Q223-_reported!Q21)</f>
        <v/>
      </c>
      <c r="R224" s="33">
        <f>IF(_reported!R21="","",R223-_reported!R21)</f>
        <v/>
      </c>
      <c r="S224" s="33">
        <f>IF(_reported!S21="","",S223-_reported!S21)</f>
        <v/>
      </c>
      <c r="T224" s="33">
        <f>IF(_reported!T21="","",T223-_reported!T21)</f>
        <v/>
      </c>
      <c r="U224" s="33">
        <f>IF(_reported!U21="","",U223-_reported!U21)</f>
        <v/>
      </c>
      <c r="V224" s="33">
        <f>IF(_reported!V21="","",V223-_reported!V21)</f>
        <v/>
      </c>
      <c r="W224" s="33">
        <f>IF(_reported!W21="","",W223-_reported!W21)</f>
        <v/>
      </c>
      <c r="X224" s="33">
        <f>IF(_reported!X21="","",X223-_reported!X21)</f>
        <v/>
      </c>
      <c r="Y224" s="33">
        <f>IF(_reported!Y21="","",Y223-_reported!Y21)</f>
        <v/>
      </c>
      <c r="Z224" s="33">
        <f>IF(_reported!Z21="","",Z223-_reported!Z21)</f>
        <v/>
      </c>
      <c r="AA224" s="33">
        <f>IF(_reported!AA21="","",AA223-_reported!AA21)</f>
        <v/>
      </c>
      <c r="AB224" s="33">
        <f>IF(_reported!AB21="","",AB223-_reported!AB21)</f>
        <v/>
      </c>
      <c r="AC224" s="33">
        <f>IF(_reported!AC21="","",AC223-_reported!AC21)</f>
        <v/>
      </c>
      <c r="AD224" s="33">
        <f>IF(_reported!AD21="","",AD223-_reported!AD21)</f>
        <v/>
      </c>
      <c r="AE224" s="33">
        <f>IF(_reported!AE21="","",AE223-_reported!AE21)</f>
        <v/>
      </c>
      <c r="AF224" s="33">
        <f>IF(_reported!AF21="","",AF223-_reported!AF21)</f>
        <v/>
      </c>
      <c r="AG224" s="33">
        <f>IF(_reported!AG21="","",AG223-_reported!AG21)</f>
        <v/>
      </c>
      <c r="AH224" s="33">
        <f>IF(_reported!AH21="","",AH223-_reported!AH21)</f>
        <v/>
      </c>
      <c r="AI224" s="33">
        <f>IF(_reported!AI21="","",AI223-_reported!AI21)</f>
        <v/>
      </c>
      <c r="AK224" s="33">
        <f>IF(_reported!AK21="","",AK223-_reported!AK21)</f>
        <v/>
      </c>
      <c r="AL224" s="33">
        <f>IF(_reported!AL21="","",AL223-_reported!AL21)</f>
        <v/>
      </c>
      <c r="AM224" s="33">
        <f>IF(_reported!AM21="","",AM223-_reported!AM21)</f>
        <v/>
      </c>
      <c r="AN224" s="33">
        <f>IF(_reported!AN21="","",AN223-_reported!AN21)</f>
        <v/>
      </c>
      <c r="AO224" s="33">
        <f>IF(_reported!AO21="","",AO223-_reported!AO21)</f>
        <v/>
      </c>
      <c r="AP224" s="33">
        <f>IF(_reported!AP21="","",AP223-_reported!AP21)</f>
        <v/>
      </c>
      <c r="AQ224" s="33">
        <f>IF(_reported!AQ21="","",AQ223-_reported!AQ21)</f>
        <v/>
      </c>
      <c r="AR224" s="33">
        <f>IF(_reported!AR21="","",AR223-_reported!AR21)</f>
        <v/>
      </c>
      <c r="AS224" s="33">
        <f>IF(_reported!AS21="","",AS223-_reported!AS21)</f>
        <v/>
      </c>
      <c r="AT224" s="33">
        <f>IF(_reported!AT21="","",AT223-_reported!AT21)</f>
        <v/>
      </c>
    </row>
    <row r="225"/>
    <row r="226">
      <c r="C226" s="8" t="inlineStr">
        <is>
          <t>Decrease in ST Financial Instruments</t>
        </is>
      </c>
      <c r="G226" s="28" t="n">
        <v>350.932</v>
      </c>
      <c r="H226" s="28" t="n">
        <v>1324.213</v>
      </c>
      <c r="I226" s="28" t="n">
        <v>521.909</v>
      </c>
      <c r="J226" s="28" t="n">
        <v>375.496</v>
      </c>
      <c r="K226" s="28" t="n">
        <v>392.699</v>
      </c>
      <c r="L226" s="28" t="n">
        <v>450.368</v>
      </c>
      <c r="M226" s="28" t="n">
        <v>706.62</v>
      </c>
      <c r="N226" s="28" t="n">
        <v>472.366</v>
      </c>
      <c r="O226" s="28" t="n">
        <v>324.851</v>
      </c>
      <c r="P226" s="28" t="n">
        <v>308.096</v>
      </c>
      <c r="Q226" s="28" t="n">
        <v>351.455</v>
      </c>
      <c r="R226" s="28" t="n">
        <v>424.785</v>
      </c>
      <c r="S226" s="28" t="n">
        <v>192.548</v>
      </c>
      <c r="T226" s="28" t="n">
        <v>527.381</v>
      </c>
      <c r="U226" s="28" t="n">
        <v>636.035</v>
      </c>
      <c r="V226" s="28" t="n">
        <v>143.062</v>
      </c>
      <c r="W226" s="28" t="n">
        <v>2485.281</v>
      </c>
      <c r="X226" s="28" t="n">
        <v>1156.898</v>
      </c>
      <c r="Y226" s="28" t="n">
        <v>817.9930000000001</v>
      </c>
      <c r="Z226" s="28" t="n">
        <v>2053.6</v>
      </c>
      <c r="AA226" s="28" t="n">
        <v>5708.347</v>
      </c>
      <c r="AB226" s="35" t="n">
        <v>0</v>
      </c>
      <c r="AC226" s="35" t="n">
        <v>0</v>
      </c>
      <c r="AD226" s="35" t="n">
        <v>0</v>
      </c>
      <c r="AE226" s="35" t="n">
        <v>0</v>
      </c>
      <c r="AF226" s="35" t="n">
        <v>0</v>
      </c>
      <c r="AG226" s="35" t="n">
        <v>0</v>
      </c>
      <c r="AH226" s="35" t="n">
        <v>0</v>
      </c>
      <c r="AI226" s="35" t="n">
        <v>0</v>
      </c>
      <c r="AK226" s="28" t="n">
        <v>2572.55</v>
      </c>
      <c r="AL226" s="28" t="n">
        <v>2022.053</v>
      </c>
      <c r="AM226" s="28" t="n">
        <v>1409.187</v>
      </c>
      <c r="AN226" s="28" t="n">
        <v>1499.026</v>
      </c>
      <c r="AO226" s="28" t="n">
        <v>6513.772</v>
      </c>
      <c r="AP226" s="29">
        <f>AA226+AB226+AC226+AD226</f>
        <v/>
      </c>
      <c r="AQ226" s="29">
        <f>AE226+AF226+AG226+AH226</f>
        <v/>
      </c>
      <c r="AR226" s="35" t="n">
        <v>0</v>
      </c>
      <c r="AS226" s="35" t="n">
        <v>0</v>
      </c>
      <c r="AT226" s="35" t="n">
        <v>0</v>
      </c>
    </row>
    <row r="227">
      <c r="C227" s="8" t="inlineStr">
        <is>
          <t>Increase in ST Financial Instruments</t>
        </is>
      </c>
      <c r="G227" s="30" t="n">
        <v>-1241.669</v>
      </c>
      <c r="H227" s="30" t="n">
        <v>-567.707</v>
      </c>
      <c r="I227" s="30" t="n">
        <v>-445.29</v>
      </c>
      <c r="J227" s="30" t="n">
        <v>-345.92</v>
      </c>
      <c r="K227" s="30" t="n">
        <v>-325.043</v>
      </c>
      <c r="L227" s="30" t="n">
        <v>-463.5</v>
      </c>
      <c r="M227" s="30" t="n">
        <v>-828.491</v>
      </c>
      <c r="N227" s="30" t="n">
        <v>-349.326</v>
      </c>
      <c r="O227" s="30" t="n">
        <v>-308.946</v>
      </c>
      <c r="P227" s="30" t="n">
        <v>-350.787</v>
      </c>
      <c r="Q227" s="30" t="n">
        <v>-423.302</v>
      </c>
      <c r="R227" s="30" t="n">
        <v>-386.361</v>
      </c>
      <c r="S227" s="30" t="n">
        <v>-531.467</v>
      </c>
      <c r="T227" s="30" t="n">
        <v>-294.878</v>
      </c>
      <c r="U227" s="30" t="n">
        <v>-535.84</v>
      </c>
      <c r="V227" s="30" t="n">
        <v>-2008.678</v>
      </c>
      <c r="W227" s="30" t="n">
        <v>-1152.741</v>
      </c>
      <c r="X227" s="30" t="n">
        <v>-6405.018</v>
      </c>
      <c r="Y227" s="30" t="n">
        <v>-7858.007</v>
      </c>
      <c r="Z227" s="30" t="n">
        <v>-3388.564</v>
      </c>
      <c r="AA227" s="30" t="n">
        <v>-6610.597</v>
      </c>
      <c r="AB227" s="34" t="n">
        <v>0</v>
      </c>
      <c r="AC227" s="34" t="n">
        <v>0</v>
      </c>
      <c r="AD227" s="34" t="n">
        <v>0</v>
      </c>
      <c r="AE227" s="34" t="n">
        <v>0</v>
      </c>
      <c r="AF227" s="34" t="n">
        <v>0</v>
      </c>
      <c r="AG227" s="34" t="n">
        <v>0</v>
      </c>
      <c r="AH227" s="34" t="n">
        <v>0</v>
      </c>
      <c r="AI227" s="34" t="n">
        <v>0</v>
      </c>
      <c r="AK227" s="30" t="n">
        <v>-2600.586</v>
      </c>
      <c r="AL227" s="30" t="n">
        <v>-1966.36</v>
      </c>
      <c r="AM227" s="30" t="n">
        <v>-1469.396</v>
      </c>
      <c r="AN227" s="30" t="n">
        <v>-3370.863</v>
      </c>
      <c r="AO227" s="30" t="n">
        <v>-18804.33</v>
      </c>
      <c r="AP227" s="31">
        <f>AA227+AB227+AC227+AD227</f>
        <v/>
      </c>
      <c r="AQ227" s="31">
        <f>AE227+AF227+AG227+AH227</f>
        <v/>
      </c>
      <c r="AR227" s="34" t="n">
        <v>0</v>
      </c>
      <c r="AS227" s="34" t="n">
        <v>0</v>
      </c>
      <c r="AT227" s="34" t="n">
        <v>0</v>
      </c>
    </row>
    <row r="228">
      <c r="C228" s="8" t="inlineStr">
        <is>
          <t>Change in ST Investment Assets, Net</t>
        </is>
      </c>
      <c r="G228" s="30" t="n">
        <v>-855.881</v>
      </c>
      <c r="H228" s="30" t="n">
        <v>-985.548</v>
      </c>
      <c r="I228" s="30" t="n">
        <v>-3336.551</v>
      </c>
      <c r="J228" s="30" t="n">
        <v>3629.532</v>
      </c>
      <c r="K228" s="30" t="n">
        <v>550.328</v>
      </c>
      <c r="L228" s="30" t="n">
        <v>92.55</v>
      </c>
      <c r="M228" s="30" t="n">
        <v>624.354</v>
      </c>
      <c r="N228" s="30" t="n">
        <v>927.879</v>
      </c>
      <c r="O228" s="30" t="n">
        <v>202.126</v>
      </c>
      <c r="P228" s="30" t="n">
        <v>-141.733</v>
      </c>
      <c r="Q228" s="30" t="n">
        <v>123.985</v>
      </c>
      <c r="R228" s="30" t="n">
        <v>15.534</v>
      </c>
      <c r="S228" s="30" t="n">
        <v>-229.965</v>
      </c>
      <c r="T228" s="30" t="n">
        <v>-5.505</v>
      </c>
      <c r="U228" s="30" t="n">
        <v>-29.112</v>
      </c>
      <c r="V228" s="30" t="n">
        <v>721.745</v>
      </c>
      <c r="W228" s="30" t="n">
        <v>-80.607</v>
      </c>
      <c r="X228" s="30" t="n">
        <v>-873.924</v>
      </c>
      <c r="Y228" s="30" t="n">
        <v>-2050.907</v>
      </c>
      <c r="Z228" s="30" t="n">
        <v>-1547.166</v>
      </c>
      <c r="AA228" s="30" t="n">
        <v>-9504.554</v>
      </c>
      <c r="AB228" s="34" t="n">
        <v>0</v>
      </c>
      <c r="AC228" s="34" t="n">
        <v>0</v>
      </c>
      <c r="AD228" s="34" t="n">
        <v>0</v>
      </c>
      <c r="AE228" s="34" t="n">
        <v>0</v>
      </c>
      <c r="AF228" s="34" t="n">
        <v>0</v>
      </c>
      <c r="AG228" s="34" t="n">
        <v>0</v>
      </c>
      <c r="AH228" s="34" t="n">
        <v>0</v>
      </c>
      <c r="AI228" s="34" t="n">
        <v>0</v>
      </c>
      <c r="AK228" s="30" t="n">
        <v>-1548.448</v>
      </c>
      <c r="AL228" s="30" t="n">
        <v>2195.111</v>
      </c>
      <c r="AM228" s="30" t="n">
        <v>199.912</v>
      </c>
      <c r="AN228" s="30" t="n">
        <v>457.163</v>
      </c>
      <c r="AO228" s="30" t="n">
        <v>-4552.604</v>
      </c>
      <c r="AP228" s="31">
        <f>AA228+AB228+AC228+AD228</f>
        <v/>
      </c>
      <c r="AQ228" s="31">
        <f>AE228+AF228+AG228+AH228</f>
        <v/>
      </c>
      <c r="AR228" s="34" t="n">
        <v>0</v>
      </c>
      <c r="AS228" s="34" t="n">
        <v>0</v>
      </c>
      <c r="AT228" s="34" t="n">
        <v>0</v>
      </c>
    </row>
    <row r="229">
      <c r="C229" s="8" t="inlineStr">
        <is>
          <t>Decrease in Other Financial Assets</t>
        </is>
      </c>
      <c r="G229" s="30" t="n">
        <v>0</v>
      </c>
      <c r="H229" s="30" t="n">
        <v>0.207</v>
      </c>
      <c r="I229" s="30" t="n">
        <v>0.003</v>
      </c>
      <c r="J229" s="30" t="n">
        <v>0.003</v>
      </c>
      <c r="K229" s="30" t="n">
        <v>0.36</v>
      </c>
      <c r="L229" s="30" t="n">
        <v>0.197</v>
      </c>
      <c r="M229" s="30" t="n">
        <v>28.793</v>
      </c>
      <c r="N229" s="30" t="n">
        <v>0.6</v>
      </c>
      <c r="O229" s="30" t="n">
        <v>0</v>
      </c>
      <c r="P229" s="30" t="n">
        <v>0</v>
      </c>
      <c r="Q229" s="30" t="n">
        <v>0</v>
      </c>
      <c r="R229" s="30" t="n">
        <v>0.577</v>
      </c>
      <c r="V229" s="30" t="n">
        <v>0.057</v>
      </c>
      <c r="W229" s="30" t="n">
        <v>0.498</v>
      </c>
      <c r="X229" s="30" t="n">
        <v>0.298</v>
      </c>
      <c r="Y229" s="30" t="n">
        <v>0.12</v>
      </c>
      <c r="Z229" s="30" t="n">
        <v>114.175</v>
      </c>
      <c r="AA229" s="30" t="n">
        <v>1.308</v>
      </c>
      <c r="AB229" s="34" t="n">
        <v>0</v>
      </c>
      <c r="AC229" s="34" t="n">
        <v>0</v>
      </c>
      <c r="AD229" s="34" t="n">
        <v>0</v>
      </c>
      <c r="AE229" s="34" t="n">
        <v>0</v>
      </c>
      <c r="AF229" s="34" t="n">
        <v>0</v>
      </c>
      <c r="AG229" s="34" t="n">
        <v>0</v>
      </c>
      <c r="AH229" s="34" t="n">
        <v>0</v>
      </c>
      <c r="AI229" s="34" t="n">
        <v>0</v>
      </c>
      <c r="AK229" s="30" t="n">
        <v>0.213</v>
      </c>
      <c r="AL229" s="30" t="n">
        <v>29.95</v>
      </c>
      <c r="AM229" s="30" t="n">
        <v>0.577</v>
      </c>
      <c r="AN229" s="30" t="n">
        <v>0.057</v>
      </c>
      <c r="AO229" s="30" t="n">
        <v>115.091</v>
      </c>
      <c r="AP229" s="31">
        <f>AA229+AB229+AC229+AD229</f>
        <v/>
      </c>
      <c r="AQ229" s="31">
        <f>AE229+AF229+AG229+AH229</f>
        <v/>
      </c>
      <c r="AR229" s="34" t="n">
        <v>0</v>
      </c>
      <c r="AS229" s="34" t="n">
        <v>0</v>
      </c>
      <c r="AT229" s="34" t="n">
        <v>0</v>
      </c>
    </row>
    <row r="230">
      <c r="C230" s="8" t="inlineStr">
        <is>
          <t>Increase in Other Financial Assets</t>
        </is>
      </c>
      <c r="G230" s="30" t="n">
        <v>-0.275</v>
      </c>
      <c r="H230" s="30" t="n">
        <v>-0.145</v>
      </c>
      <c r="I230" s="30" t="n">
        <v>-0.005</v>
      </c>
      <c r="J230" s="30" t="n">
        <v>-29.405</v>
      </c>
      <c r="N230" s="30" t="n">
        <v>-0.6</v>
      </c>
      <c r="R230" s="30" t="n">
        <v>-5.358</v>
      </c>
      <c r="T230" s="30" t="n">
        <v>-4.757</v>
      </c>
      <c r="U230" s="30" t="n">
        <v>-0.068</v>
      </c>
      <c r="V230" s="30" t="n">
        <v>-104.821</v>
      </c>
      <c r="W230" s="30" t="n">
        <v>-1.172</v>
      </c>
      <c r="X230" s="30" t="n">
        <v>-1.133</v>
      </c>
      <c r="Y230" s="30" t="n">
        <v>-1.158</v>
      </c>
      <c r="Z230" s="30" t="n">
        <v>-1102.186</v>
      </c>
      <c r="AA230" s="30" t="n">
        <v>-3500</v>
      </c>
      <c r="AB230" s="34" t="n">
        <v>0</v>
      </c>
      <c r="AC230" s="34" t="n">
        <v>0</v>
      </c>
      <c r="AD230" s="34" t="n">
        <v>0</v>
      </c>
      <c r="AE230" s="34" t="n">
        <v>0</v>
      </c>
      <c r="AF230" s="34" t="n">
        <v>0</v>
      </c>
      <c r="AG230" s="34" t="n">
        <v>0</v>
      </c>
      <c r="AH230" s="34" t="n">
        <v>0</v>
      </c>
      <c r="AI230" s="34" t="n">
        <v>0</v>
      </c>
      <c r="AK230" s="30" t="n">
        <v>-29.83</v>
      </c>
      <c r="AL230" s="30" t="n">
        <v>-0.6</v>
      </c>
      <c r="AM230" s="30" t="n">
        <v>-5.358</v>
      </c>
      <c r="AN230" s="30" t="n">
        <v>-109.646</v>
      </c>
      <c r="AO230" s="30" t="n">
        <v>-1105.649</v>
      </c>
      <c r="AP230" s="31">
        <f>AA230+AB230+AC230+AD230</f>
        <v/>
      </c>
      <c r="AQ230" s="31">
        <f>AE230+AF230+AG230+AH230</f>
        <v/>
      </c>
      <c r="AR230" s="34" t="n">
        <v>0</v>
      </c>
      <c r="AS230" s="34" t="n">
        <v>0</v>
      </c>
      <c r="AT230" s="34" t="n">
        <v>0</v>
      </c>
    </row>
    <row r="231">
      <c r="C231" s="8" t="inlineStr">
        <is>
          <t>Collection of Loans and Other Receivables</t>
        </is>
      </c>
      <c r="G231" s="30" t="n">
        <v>203.013</v>
      </c>
      <c r="H231" s="30" t="n">
        <v>12.672</v>
      </c>
      <c r="I231" s="30" t="n">
        <v>-178.277</v>
      </c>
      <c r="J231" s="30" t="n">
        <v>9.619</v>
      </c>
      <c r="K231" s="30" t="n">
        <v>13.135</v>
      </c>
      <c r="L231" s="30" t="n">
        <v>6.349</v>
      </c>
      <c r="M231" s="30" t="n">
        <v>10.533</v>
      </c>
      <c r="N231" s="30" t="n">
        <v>9.034000000000001</v>
      </c>
      <c r="O231" s="30" t="n">
        <v>23.987</v>
      </c>
      <c r="P231" s="30" t="n">
        <v>10.55</v>
      </c>
      <c r="Q231" s="30" t="n">
        <v>7.61</v>
      </c>
      <c r="R231" s="30" t="n">
        <v>5.417</v>
      </c>
      <c r="S231" s="30" t="n">
        <v>11.729</v>
      </c>
      <c r="T231" s="30" t="n">
        <v>8.487</v>
      </c>
      <c r="U231" s="30" t="n">
        <v>8.536</v>
      </c>
      <c r="V231" s="30" t="n">
        <v>9.470000000000001</v>
      </c>
      <c r="W231" s="30" t="n">
        <v>13.063</v>
      </c>
      <c r="X231" s="30" t="n">
        <v>9.677</v>
      </c>
      <c r="Y231" s="30" t="n">
        <v>5.789</v>
      </c>
      <c r="Z231" s="30" t="n">
        <v>4.351</v>
      </c>
      <c r="AA231" s="30" t="n">
        <v>4.95</v>
      </c>
      <c r="AB231" s="34" t="n">
        <v>0</v>
      </c>
      <c r="AC231" s="34" t="n">
        <v>0</v>
      </c>
      <c r="AD231" s="34" t="n">
        <v>0</v>
      </c>
      <c r="AE231" s="34" t="n">
        <v>0</v>
      </c>
      <c r="AF231" s="34" t="n">
        <v>0</v>
      </c>
      <c r="AG231" s="34" t="n">
        <v>0</v>
      </c>
      <c r="AH231" s="34" t="n">
        <v>0</v>
      </c>
      <c r="AI231" s="34" t="n">
        <v>0</v>
      </c>
      <c r="AK231" s="30" t="n">
        <v>47.027</v>
      </c>
      <c r="AL231" s="30" t="n">
        <v>39.051</v>
      </c>
      <c r="AM231" s="30" t="n">
        <v>47.564</v>
      </c>
      <c r="AN231" s="30" t="n">
        <v>38.222</v>
      </c>
      <c r="AO231" s="30" t="n">
        <v>32.88</v>
      </c>
      <c r="AP231" s="31">
        <f>AA231+AB231+AC231+AD231</f>
        <v/>
      </c>
      <c r="AQ231" s="31">
        <f>AE231+AF231+AG231+AH231</f>
        <v/>
      </c>
      <c r="AR231" s="34" t="n">
        <v>0</v>
      </c>
      <c r="AS231" s="34" t="n">
        <v>0</v>
      </c>
      <c r="AT231" s="34" t="n">
        <v>0</v>
      </c>
    </row>
    <row r="232">
      <c r="C232" s="8" t="inlineStr">
        <is>
          <t>Increase in Loans and Other Receivables</t>
        </is>
      </c>
      <c r="G232" s="30" t="n">
        <v>-104.711</v>
      </c>
      <c r="H232" s="30" t="n">
        <v>-17.434</v>
      </c>
      <c r="I232" s="30" t="n">
        <v>89.547</v>
      </c>
      <c r="J232" s="30" t="n">
        <v>-46.939</v>
      </c>
      <c r="K232" s="30" t="n">
        <v>-19.856</v>
      </c>
      <c r="L232" s="30" t="n">
        <v>-55.71</v>
      </c>
      <c r="M232" s="30" t="n">
        <v>11.65</v>
      </c>
      <c r="N232" s="30" t="n">
        <v>-8.332000000000001</v>
      </c>
      <c r="O232" s="30" t="n">
        <v>-20.137</v>
      </c>
      <c r="P232" s="30" t="n">
        <v>-14.854</v>
      </c>
      <c r="Q232" s="30" t="n">
        <v>-190.635</v>
      </c>
      <c r="R232" s="30" t="n">
        <v>-25.872</v>
      </c>
      <c r="S232" s="30" t="n">
        <v>-28.271</v>
      </c>
      <c r="T232" s="30" t="n">
        <v>-16.829</v>
      </c>
      <c r="U232" s="30" t="n">
        <v>22.111</v>
      </c>
      <c r="V232" s="30" t="n">
        <v>-24.715</v>
      </c>
      <c r="W232" s="30" t="n">
        <v>-12.787</v>
      </c>
      <c r="X232" s="30" t="n">
        <v>3.287</v>
      </c>
      <c r="Y232" s="30" t="n">
        <v>-5.919</v>
      </c>
      <c r="Z232" s="30" t="n">
        <v>-162.912</v>
      </c>
      <c r="AA232" s="30" t="n">
        <v>-6.508</v>
      </c>
      <c r="AB232" s="34" t="n">
        <v>0</v>
      </c>
      <c r="AC232" s="34" t="n">
        <v>0</v>
      </c>
      <c r="AD232" s="34" t="n">
        <v>0</v>
      </c>
      <c r="AE232" s="34" t="n">
        <v>0</v>
      </c>
      <c r="AF232" s="34" t="n">
        <v>0</v>
      </c>
      <c r="AG232" s="34" t="n">
        <v>0</v>
      </c>
      <c r="AH232" s="34" t="n">
        <v>0</v>
      </c>
      <c r="AI232" s="34" t="n">
        <v>0</v>
      </c>
      <c r="AK232" s="30" t="n">
        <v>-79.53700000000001</v>
      </c>
      <c r="AL232" s="30" t="n">
        <v>-72.248</v>
      </c>
      <c r="AM232" s="30" t="n">
        <v>-251.498</v>
      </c>
      <c r="AN232" s="30" t="n">
        <v>-47.704</v>
      </c>
      <c r="AO232" s="30" t="n">
        <v>-178.331</v>
      </c>
      <c r="AP232" s="31">
        <f>AA232+AB232+AC232+AD232</f>
        <v/>
      </c>
      <c r="AQ232" s="31">
        <f>AE232+AF232+AG232+AH232</f>
        <v/>
      </c>
      <c r="AR232" s="34" t="n">
        <v>0</v>
      </c>
      <c r="AS232" s="34" t="n">
        <v>0</v>
      </c>
      <c r="AT232" s="34" t="n">
        <v>0</v>
      </c>
    </row>
    <row r="233">
      <c r="C233" s="8" t="inlineStr">
        <is>
          <t>Disposal of LT Investment Assets</t>
        </is>
      </c>
      <c r="G233" s="30" t="n">
        <v>0.462</v>
      </c>
      <c r="H233" s="30" t="n">
        <v>0.101</v>
      </c>
      <c r="I233" s="30" t="n">
        <v>20.55</v>
      </c>
      <c r="J233" s="30" t="n">
        <v>24.859</v>
      </c>
      <c r="K233" s="30" t="n">
        <v>0.252</v>
      </c>
      <c r="L233" s="30" t="n">
        <v>2.601</v>
      </c>
      <c r="M233" s="30" t="n">
        <v>0.848</v>
      </c>
      <c r="N233" s="30" t="n">
        <v>0.605</v>
      </c>
      <c r="O233" s="30" t="n">
        <v>0.201</v>
      </c>
      <c r="P233" s="30" t="n">
        <v>0.296</v>
      </c>
      <c r="Q233" s="30" t="n">
        <v>8.063000000000001</v>
      </c>
      <c r="R233" s="30" t="n">
        <v>9.718999999999999</v>
      </c>
      <c r="S233" s="30" t="n">
        <v>1.756</v>
      </c>
      <c r="T233" s="30" t="n">
        <v>0.018</v>
      </c>
      <c r="U233" s="30" t="n">
        <v>0.07199999999999999</v>
      </c>
      <c r="V233" s="30" t="n">
        <v>0.527</v>
      </c>
      <c r="W233" s="30" t="n">
        <v>6.241</v>
      </c>
      <c r="X233" s="30" t="n">
        <v>267.819</v>
      </c>
      <c r="Y233" s="30" t="n">
        <v>-1.91</v>
      </c>
      <c r="Z233" s="30" t="n">
        <v>960.88</v>
      </c>
      <c r="AA233" s="30" t="n">
        <v>4123.908</v>
      </c>
      <c r="AB233" s="34" t="n">
        <v>0</v>
      </c>
      <c r="AC233" s="34" t="n">
        <v>0</v>
      </c>
      <c r="AD233" s="34" t="n">
        <v>0</v>
      </c>
      <c r="AE233" s="34" t="n">
        <v>0</v>
      </c>
      <c r="AF233" s="34" t="n">
        <v>0</v>
      </c>
      <c r="AG233" s="34" t="n">
        <v>0</v>
      </c>
      <c r="AH233" s="34" t="n">
        <v>0</v>
      </c>
      <c r="AI233" s="34" t="n">
        <v>0</v>
      </c>
      <c r="AK233" s="30" t="n">
        <v>45.972</v>
      </c>
      <c r="AL233" s="30" t="n">
        <v>4.306</v>
      </c>
      <c r="AM233" s="30" t="n">
        <v>18.279</v>
      </c>
      <c r="AN233" s="30" t="n">
        <v>2.373</v>
      </c>
      <c r="AO233" s="30" t="n">
        <v>1233.03</v>
      </c>
      <c r="AP233" s="31">
        <f>AA233+AB233+AC233+AD233</f>
        <v/>
      </c>
      <c r="AQ233" s="31">
        <f>AE233+AF233+AG233+AH233</f>
        <v/>
      </c>
      <c r="AR233" s="34" t="n">
        <v>0</v>
      </c>
      <c r="AS233" s="34" t="n">
        <v>0</v>
      </c>
      <c r="AT233" s="34" t="n">
        <v>0</v>
      </c>
    </row>
    <row r="234">
      <c r="C234" s="8" t="inlineStr">
        <is>
          <t>Acquisition of LT Investment Assets</t>
        </is>
      </c>
      <c r="G234" s="30" t="n">
        <v>-4.567</v>
      </c>
      <c r="H234" s="30" t="n">
        <v>-30.677</v>
      </c>
      <c r="I234" s="30" t="n">
        <v>-38.361</v>
      </c>
      <c r="J234" s="30" t="n">
        <v>-56.713</v>
      </c>
      <c r="K234" s="30" t="n">
        <v>-51.734</v>
      </c>
      <c r="L234" s="30" t="n">
        <v>-34.873</v>
      </c>
      <c r="M234" s="30" t="n">
        <v>-11.049</v>
      </c>
      <c r="N234" s="30" t="n">
        <v>-17.881</v>
      </c>
      <c r="O234" s="30" t="n">
        <v>-25.418</v>
      </c>
      <c r="P234" s="30" t="n">
        <v>-1.847</v>
      </c>
      <c r="Q234" s="30" t="n">
        <v>-1.565</v>
      </c>
      <c r="R234" s="30" t="n">
        <v>-1.707</v>
      </c>
      <c r="S234" s="30" t="n">
        <v>-1.484</v>
      </c>
      <c r="T234" s="30" t="n">
        <v>-7.754</v>
      </c>
      <c r="U234" s="30" t="n">
        <v>-1.212</v>
      </c>
      <c r="V234" s="30" t="n">
        <v>-9.01</v>
      </c>
      <c r="W234" s="30" t="n">
        <v>-6.033</v>
      </c>
      <c r="X234" s="30" t="n">
        <v>-4.164</v>
      </c>
      <c r="Y234" s="30" t="n">
        <v>-8.173</v>
      </c>
      <c r="Z234" s="30" t="n">
        <v>-15.586</v>
      </c>
      <c r="AA234" s="30" t="n">
        <v>-14.12</v>
      </c>
      <c r="AB234" s="34" t="n">
        <v>0</v>
      </c>
      <c r="AC234" s="34" t="n">
        <v>0</v>
      </c>
      <c r="AD234" s="34" t="n">
        <v>0</v>
      </c>
      <c r="AE234" s="34" t="n">
        <v>0</v>
      </c>
      <c r="AF234" s="34" t="n">
        <v>0</v>
      </c>
      <c r="AG234" s="34" t="n">
        <v>0</v>
      </c>
      <c r="AH234" s="34" t="n">
        <v>0</v>
      </c>
      <c r="AI234" s="34" t="n">
        <v>0</v>
      </c>
      <c r="AK234" s="30" t="n">
        <v>-130.318</v>
      </c>
      <c r="AL234" s="30" t="n">
        <v>-115.537</v>
      </c>
      <c r="AM234" s="30" t="n">
        <v>-30.537</v>
      </c>
      <c r="AN234" s="30" t="n">
        <v>-19.46</v>
      </c>
      <c r="AO234" s="30" t="n">
        <v>-33.956</v>
      </c>
      <c r="AP234" s="31">
        <f>AA234+AB234+AC234+AD234</f>
        <v/>
      </c>
      <c r="AQ234" s="31">
        <f>AE234+AF234+AG234+AH234</f>
        <v/>
      </c>
      <c r="AR234" s="34" t="n">
        <v>0</v>
      </c>
      <c r="AS234" s="34" t="n">
        <v>0</v>
      </c>
      <c r="AT234" s="34" t="n">
        <v>0</v>
      </c>
    </row>
    <row r="235">
      <c r="C235" s="8" t="inlineStr">
        <is>
          <t>Disposal of PP&amp;E</t>
        </is>
      </c>
      <c r="G235" s="30" t="n">
        <v>121.041</v>
      </c>
      <c r="H235" s="30" t="n">
        <v>-85.279</v>
      </c>
      <c r="I235" s="30" t="n">
        <v>25.548</v>
      </c>
      <c r="J235" s="30" t="n">
        <v>18.63</v>
      </c>
      <c r="K235" s="30" t="n">
        <v>24.239</v>
      </c>
      <c r="L235" s="30" t="n">
        <v>268.687</v>
      </c>
      <c r="M235" s="30" t="n">
        <v>21.822</v>
      </c>
      <c r="N235" s="30" t="n">
        <v>8.970000000000001</v>
      </c>
      <c r="O235" s="30" t="n">
        <v>5.501</v>
      </c>
      <c r="P235" s="30" t="n">
        <v>4.082</v>
      </c>
      <c r="Q235" s="30" t="n">
        <v>1378.431</v>
      </c>
      <c r="R235" s="30" t="n">
        <v>151.811</v>
      </c>
      <c r="S235" s="30" t="n">
        <v>8.597</v>
      </c>
      <c r="T235" s="30" t="n">
        <v>-8.597</v>
      </c>
      <c r="U235" s="30" t="n">
        <v>20.734</v>
      </c>
      <c r="V235" s="30" t="n">
        <v>26.392</v>
      </c>
      <c r="W235" s="30" t="n">
        <v>46.01</v>
      </c>
      <c r="X235" s="30" t="n">
        <v>29.16</v>
      </c>
      <c r="Y235" s="30" t="n">
        <v>31.275</v>
      </c>
      <c r="Z235" s="30" t="n">
        <v>38.383</v>
      </c>
      <c r="AA235" s="30" t="n">
        <v>14.693</v>
      </c>
      <c r="AB235" s="34" t="n">
        <v>0</v>
      </c>
      <c r="AC235" s="34" t="n">
        <v>0</v>
      </c>
      <c r="AD235" s="34" t="n">
        <v>0</v>
      </c>
      <c r="AE235" s="34" t="n">
        <v>0</v>
      </c>
      <c r="AF235" s="34" t="n">
        <v>0</v>
      </c>
      <c r="AG235" s="34" t="n">
        <v>0</v>
      </c>
      <c r="AH235" s="34" t="n">
        <v>0</v>
      </c>
      <c r="AI235" s="34" t="n">
        <v>0</v>
      </c>
      <c r="AK235" s="30" t="n">
        <v>79.94</v>
      </c>
      <c r="AL235" s="30" t="n">
        <v>323.718</v>
      </c>
      <c r="AM235" s="30" t="n">
        <v>1539.825</v>
      </c>
      <c r="AN235" s="30" t="n">
        <v>47.126</v>
      </c>
      <c r="AO235" s="30" t="n">
        <v>144.828</v>
      </c>
      <c r="AP235" s="31">
        <f>AA235+AB235+AC235+AD235</f>
        <v/>
      </c>
      <c r="AQ235" s="31">
        <f>AE235+AF235+AG235+AH235</f>
        <v/>
      </c>
      <c r="AR235" s="34" t="n">
        <v>0</v>
      </c>
      <c r="AS235" s="34" t="n">
        <v>0</v>
      </c>
      <c r="AT235" s="34" t="n">
        <v>0</v>
      </c>
    </row>
    <row r="236">
      <c r="C236" s="8" t="inlineStr">
        <is>
          <t>Acquisition of PP&amp;E (Capex)</t>
        </is>
      </c>
      <c r="G236" s="30" t="n">
        <v>-4105.305</v>
      </c>
      <c r="H236" s="30" t="n">
        <v>-2814.245</v>
      </c>
      <c r="I236" s="30" t="n">
        <v>-2812.709</v>
      </c>
      <c r="J236" s="30" t="n">
        <v>-2754.376</v>
      </c>
      <c r="K236" s="30" t="n">
        <v>-5236.776</v>
      </c>
      <c r="L236" s="30" t="n">
        <v>-4832.606</v>
      </c>
      <c r="M236" s="30" t="n">
        <v>-4803.656</v>
      </c>
      <c r="N236" s="30" t="n">
        <v>-4137.223</v>
      </c>
      <c r="O236" s="30" t="n">
        <v>-3152.15</v>
      </c>
      <c r="P236" s="30" t="n">
        <v>-1933.786</v>
      </c>
      <c r="Q236" s="30" t="n">
        <v>-1513.585</v>
      </c>
      <c r="R236" s="30" t="n">
        <v>-1725.617</v>
      </c>
      <c r="S236" s="30" t="n">
        <v>-3102.847</v>
      </c>
      <c r="T236" s="30" t="n">
        <v>-2063.273</v>
      </c>
      <c r="U236" s="30" t="n">
        <v>-3506.34</v>
      </c>
      <c r="V236" s="30" t="n">
        <v>-7273.074</v>
      </c>
      <c r="W236" s="30" t="n">
        <v>-6284.222</v>
      </c>
      <c r="X236" s="30" t="n">
        <v>-4331.517</v>
      </c>
      <c r="Y236" s="30" t="n">
        <v>-5032.611</v>
      </c>
      <c r="Z236" s="30" t="n">
        <v>-11870.574</v>
      </c>
      <c r="AA236" s="30" t="n">
        <v>-7657.403</v>
      </c>
      <c r="AB236" s="31">
        <f>-AB13*AB185</f>
        <v/>
      </c>
      <c r="AC236" s="31">
        <f>-AC13*AC185</f>
        <v/>
      </c>
      <c r="AD236" s="31">
        <f>-AD13*AD185</f>
        <v/>
      </c>
      <c r="AE236" s="31">
        <f>-AE13*AE185</f>
        <v/>
      </c>
      <c r="AF236" s="31">
        <f>-AF13*AF185</f>
        <v/>
      </c>
      <c r="AG236" s="31">
        <f>-AG13*AG185</f>
        <v/>
      </c>
      <c r="AH236" s="31">
        <f>-AH13*AH185</f>
        <v/>
      </c>
      <c r="AI236" s="31">
        <f>-AI13*AI185</f>
        <v/>
      </c>
      <c r="AK236" s="30" t="n">
        <v>-12486.635</v>
      </c>
      <c r="AL236" s="30" t="n">
        <v>-19010.261</v>
      </c>
      <c r="AM236" s="30" t="n">
        <v>-8325.138000000001</v>
      </c>
      <c r="AN236" s="30" t="n">
        <v>-15945.534</v>
      </c>
      <c r="AO236" s="30" t="n">
        <v>-27518.924</v>
      </c>
      <c r="AP236" s="31">
        <f>AA236+AB236+AC236+AD236</f>
        <v/>
      </c>
      <c r="AQ236" s="31">
        <f>AE236+AF236+AG236+AH236</f>
        <v/>
      </c>
      <c r="AR236" s="31">
        <f>-AR13*AR185</f>
        <v/>
      </c>
      <c r="AS236" s="31">
        <f>-AS13*AS185</f>
        <v/>
      </c>
      <c r="AT236" s="31">
        <f>-AT13*AT185</f>
        <v/>
      </c>
    </row>
    <row r="237">
      <c r="C237" s="8" t="inlineStr">
        <is>
          <t>Disposal of Intangible Assets</t>
        </is>
      </c>
      <c r="G237" s="30" t="n">
        <v>2.029</v>
      </c>
      <c r="H237" s="30" t="n">
        <v>0.044</v>
      </c>
      <c r="I237" s="30" t="n">
        <v>0</v>
      </c>
      <c r="J237" s="30" t="n">
        <v>0</v>
      </c>
      <c r="K237" s="30" t="n">
        <v>0.003</v>
      </c>
      <c r="L237" s="30" t="n">
        <v>1.013</v>
      </c>
      <c r="M237" s="30" t="n">
        <v>0</v>
      </c>
      <c r="N237" s="30" t="n">
        <v>0.002</v>
      </c>
      <c r="O237" s="30" t="n">
        <v>0.272</v>
      </c>
      <c r="P237" s="30" t="n">
        <v>0.014</v>
      </c>
      <c r="Q237" s="30" t="n">
        <v>0.004</v>
      </c>
      <c r="R237" s="30" t="n">
        <v>0.194</v>
      </c>
      <c r="S237" s="30" t="n">
        <v>0.214</v>
      </c>
      <c r="T237" s="30" t="n">
        <v>-0.214</v>
      </c>
      <c r="V237" s="30" t="n">
        <v>19.703</v>
      </c>
      <c r="W237" s="30" t="n">
        <v>0</v>
      </c>
      <c r="X237" s="30" t="n">
        <v>2.137</v>
      </c>
      <c r="Y237" s="30" t="n">
        <v>0</v>
      </c>
      <c r="Z237" s="30" t="n">
        <v>0.005</v>
      </c>
      <c r="AB237" s="34" t="n">
        <v>0</v>
      </c>
      <c r="AC237" s="34" t="n">
        <v>0</v>
      </c>
      <c r="AD237" s="34" t="n">
        <v>0</v>
      </c>
      <c r="AE237" s="34" t="n">
        <v>0</v>
      </c>
      <c r="AF237" s="34" t="n">
        <v>0</v>
      </c>
      <c r="AG237" s="34" t="n">
        <v>0</v>
      </c>
      <c r="AH237" s="34" t="n">
        <v>0</v>
      </c>
      <c r="AI237" s="34" t="n">
        <v>0</v>
      </c>
      <c r="AK237" s="30" t="n">
        <v>2.073</v>
      </c>
      <c r="AL237" s="30" t="n">
        <v>1.018</v>
      </c>
      <c r="AM237" s="30" t="n">
        <v>0.484</v>
      </c>
      <c r="AN237" s="30" t="n">
        <v>19.703</v>
      </c>
      <c r="AO237" s="30" t="n">
        <v>2.142</v>
      </c>
      <c r="AP237" s="31">
        <f>AA237+AB237+AC237+AD237</f>
        <v/>
      </c>
      <c r="AQ237" s="31">
        <f>AE237+AF237+AG237+AH237</f>
        <v/>
      </c>
      <c r="AR237" s="34" t="n">
        <v>0</v>
      </c>
      <c r="AS237" s="34" t="n">
        <v>0</v>
      </c>
      <c r="AT237" s="34" t="n">
        <v>0</v>
      </c>
    </row>
    <row r="238">
      <c r="C238" s="8" t="inlineStr">
        <is>
          <t>Acquisition of Intangible Assets</t>
        </is>
      </c>
      <c r="G238" s="30" t="n">
        <v>-249.601</v>
      </c>
      <c r="H238" s="30" t="n">
        <v>-308.083</v>
      </c>
      <c r="I238" s="30" t="n">
        <v>-173.38</v>
      </c>
      <c r="J238" s="30" t="n">
        <v>-242.829</v>
      </c>
      <c r="K238" s="30" t="n">
        <v>-198.15</v>
      </c>
      <c r="L238" s="30" t="n">
        <v>-146.441</v>
      </c>
      <c r="M238" s="30" t="n">
        <v>-176.996</v>
      </c>
      <c r="N238" s="30" t="n">
        <v>-217.034</v>
      </c>
      <c r="O238" s="30" t="n">
        <v>-164.783</v>
      </c>
      <c r="P238" s="30" t="n">
        <v>-97.03</v>
      </c>
      <c r="Q238" s="30" t="n">
        <v>-90.869</v>
      </c>
      <c r="R238" s="30" t="n">
        <v>-102.028</v>
      </c>
      <c r="S238" s="30" t="n">
        <v>-105.895</v>
      </c>
      <c r="T238" s="30" t="n">
        <v>-151.744</v>
      </c>
      <c r="U238" s="30" t="n">
        <v>-268.011</v>
      </c>
      <c r="V238" s="30" t="n">
        <v>-191.456</v>
      </c>
      <c r="W238" s="30" t="n">
        <v>-170.465</v>
      </c>
      <c r="X238" s="30" t="n">
        <v>-289.972</v>
      </c>
      <c r="Y238" s="30" t="n">
        <v>-224.8</v>
      </c>
      <c r="Z238" s="30" t="n">
        <v>-375.182</v>
      </c>
      <c r="AA238" s="30" t="n">
        <v>-207.963</v>
      </c>
      <c r="AB238" s="34" t="n">
        <v>0</v>
      </c>
      <c r="AC238" s="34" t="n">
        <v>0</v>
      </c>
      <c r="AD238" s="34" t="n">
        <v>0</v>
      </c>
      <c r="AE238" s="34" t="n">
        <v>0</v>
      </c>
      <c r="AF238" s="34" t="n">
        <v>0</v>
      </c>
      <c r="AG238" s="34" t="n">
        <v>0</v>
      </c>
      <c r="AH238" s="34" t="n">
        <v>0</v>
      </c>
      <c r="AI238" s="34" t="n">
        <v>0</v>
      </c>
      <c r="AK238" s="30" t="n">
        <v>-973.893</v>
      </c>
      <c r="AL238" s="30" t="n">
        <v>-738.621</v>
      </c>
      <c r="AM238" s="30" t="n">
        <v>-454.71</v>
      </c>
      <c r="AN238" s="30" t="n">
        <v>-717.106</v>
      </c>
      <c r="AO238" s="30" t="n">
        <v>-1060.419</v>
      </c>
      <c r="AP238" s="31">
        <f>AA238+AB238+AC238+AD238</f>
        <v/>
      </c>
      <c r="AQ238" s="31">
        <f>AE238+AF238+AG238+AH238</f>
        <v/>
      </c>
      <c r="AR238" s="34" t="n">
        <v>0</v>
      </c>
      <c r="AS238" s="34" t="n">
        <v>0</v>
      </c>
      <c r="AT238" s="34" t="n">
        <v>0</v>
      </c>
    </row>
    <row r="239">
      <c r="C239" s="8" t="inlineStr">
        <is>
          <t>Disposal of Investments in Associates</t>
        </is>
      </c>
      <c r="K239" s="28" t="n">
        <v>0.18</v>
      </c>
      <c r="L239" s="28" t="n">
        <v>0</v>
      </c>
      <c r="M239" s="28" t="n">
        <v>201.274</v>
      </c>
      <c r="N239" s="28" t="n">
        <v>8.388999999999999</v>
      </c>
      <c r="O239" s="28" t="n">
        <v>0.116</v>
      </c>
      <c r="P239" s="28" t="n">
        <v>0</v>
      </c>
      <c r="Q239" s="28" t="n">
        <v>8.731</v>
      </c>
      <c r="R239" s="28" t="n">
        <v>0</v>
      </c>
      <c r="S239" s="28" t="n">
        <v>1.1</v>
      </c>
      <c r="T239" s="28" t="n">
        <v>8.766999999999999</v>
      </c>
      <c r="U239" s="28" t="n">
        <v>7.5</v>
      </c>
      <c r="V239" s="28" t="n">
        <v>5.143</v>
      </c>
      <c r="W239" s="28" t="n">
        <v>3.581</v>
      </c>
      <c r="X239" s="28" t="n">
        <v>4.145</v>
      </c>
      <c r="Y239" s="28" t="n">
        <v>0</v>
      </c>
      <c r="Z239" s="28" t="n">
        <v>9.148999999999999</v>
      </c>
      <c r="AA239" s="28" t="n">
        <v>3.518</v>
      </c>
      <c r="AB239" s="35" t="n">
        <v>0</v>
      </c>
      <c r="AC239" s="35" t="n">
        <v>0</v>
      </c>
      <c r="AD239" s="35" t="n">
        <v>0</v>
      </c>
      <c r="AE239" s="35" t="n">
        <v>0</v>
      </c>
      <c r="AF239" s="35" t="n">
        <v>0</v>
      </c>
      <c r="AG239" s="35" t="n">
        <v>0</v>
      </c>
      <c r="AH239" s="35" t="n">
        <v>0</v>
      </c>
      <c r="AI239" s="35" t="n">
        <v>0</v>
      </c>
      <c r="AL239" s="28" t="n">
        <v>209.843</v>
      </c>
      <c r="AM239" s="28" t="n">
        <v>8.847</v>
      </c>
      <c r="AN239" s="28" t="n">
        <v>22.51</v>
      </c>
      <c r="AO239" s="28" t="n">
        <v>16.875</v>
      </c>
      <c r="AP239" s="29">
        <f>AA239+AB239+AC239+AD239</f>
        <v/>
      </c>
      <c r="AQ239" s="29">
        <f>AE239+AF239+AG239+AH239</f>
        <v/>
      </c>
      <c r="AR239" s="35" t="n">
        <v>0</v>
      </c>
      <c r="AS239" s="35" t="n">
        <v>0</v>
      </c>
      <c r="AT239" s="35" t="n">
        <v>0</v>
      </c>
    </row>
    <row r="240">
      <c r="C240" s="8" t="inlineStr">
        <is>
          <t>Acquisition of Investments in Associates</t>
        </is>
      </c>
      <c r="G240" s="30" t="n">
        <v>-0.678</v>
      </c>
      <c r="H240" s="30" t="n">
        <v>-12.435</v>
      </c>
      <c r="I240" s="30" t="n">
        <v>-26.949</v>
      </c>
      <c r="J240" s="30" t="n">
        <v>-4.8</v>
      </c>
      <c r="K240" s="30" t="n">
        <v>-2.78</v>
      </c>
      <c r="L240" s="30" t="n">
        <v>-25.122</v>
      </c>
      <c r="M240" s="30" t="n">
        <v>-7.245</v>
      </c>
      <c r="N240" s="30" t="n">
        <v>-5.57</v>
      </c>
      <c r="O240" s="30" t="n">
        <v>-12.843</v>
      </c>
      <c r="P240" s="30" t="n">
        <v>-6.697</v>
      </c>
      <c r="Q240" s="30" t="n">
        <v>-2.308</v>
      </c>
      <c r="R240" s="30" t="n">
        <v>-0.917</v>
      </c>
      <c r="S240" s="30" t="n">
        <v>-13.34</v>
      </c>
      <c r="T240" s="30" t="n">
        <v>-4.5</v>
      </c>
      <c r="U240" s="30" t="n">
        <v>1.162</v>
      </c>
      <c r="V240" s="30" t="n">
        <v>-9.180999999999999</v>
      </c>
      <c r="W240" s="30" t="n">
        <v>-2.1</v>
      </c>
      <c r="X240" s="30" t="n">
        <v>-2.4</v>
      </c>
      <c r="Y240" s="30" t="n">
        <v>-1.5</v>
      </c>
      <c r="Z240" s="30" t="n">
        <v>-3</v>
      </c>
      <c r="AA240" s="30" t="n">
        <v>0</v>
      </c>
      <c r="AB240" s="34" t="n">
        <v>0</v>
      </c>
      <c r="AC240" s="34" t="n">
        <v>0</v>
      </c>
      <c r="AD240" s="34" t="n">
        <v>0</v>
      </c>
      <c r="AE240" s="34" t="n">
        <v>0</v>
      </c>
      <c r="AF240" s="34" t="n">
        <v>0</v>
      </c>
      <c r="AG240" s="34" t="n">
        <v>0</v>
      </c>
      <c r="AH240" s="34" t="n">
        <v>0</v>
      </c>
      <c r="AI240" s="34" t="n">
        <v>0</v>
      </c>
      <c r="AK240" s="30" t="n">
        <v>-44.862</v>
      </c>
      <c r="AL240" s="30" t="n">
        <v>-40.717</v>
      </c>
      <c r="AM240" s="30" t="n">
        <v>-22.765</v>
      </c>
      <c r="AN240" s="30" t="n">
        <v>-25.859</v>
      </c>
      <c r="AO240" s="30" t="n">
        <v>-9</v>
      </c>
      <c r="AP240" s="31">
        <f>AA240+AB240+AC240+AD240</f>
        <v/>
      </c>
      <c r="AQ240" s="31">
        <f>AE240+AF240+AG240+AH240</f>
        <v/>
      </c>
      <c r="AR240" s="34" t="n">
        <v>0</v>
      </c>
      <c r="AS240" s="34" t="n">
        <v>0</v>
      </c>
      <c r="AT240" s="34" t="n">
        <v>0</v>
      </c>
    </row>
    <row r="241">
      <c r="C241" s="8" t="inlineStr">
        <is>
          <t>Acquisitions of Business (incl. Solidigm-related)</t>
        </is>
      </c>
      <c r="J241" s="28" t="n">
        <v>-7248.943</v>
      </c>
      <c r="K241" s="28" t="n">
        <v>-602.475</v>
      </c>
      <c r="L241" s="28" t="n">
        <v>0</v>
      </c>
      <c r="M241" s="28" t="n">
        <v>-425.188</v>
      </c>
      <c r="N241" s="28" t="n">
        <v>0</v>
      </c>
      <c r="O241" s="28" t="n">
        <v>0</v>
      </c>
      <c r="P241" s="28" t="n">
        <v>0</v>
      </c>
      <c r="Q241" s="28" t="n">
        <v>0</v>
      </c>
      <c r="R241" s="28" t="n">
        <v>0</v>
      </c>
      <c r="W241" s="28" t="n">
        <v>-3063.035</v>
      </c>
      <c r="X241" s="28" t="n">
        <v>-16.748</v>
      </c>
      <c r="Y241" s="28" t="n">
        <v>0</v>
      </c>
      <c r="Z241" s="28" t="n">
        <v>0</v>
      </c>
      <c r="AA241" s="28" t="n">
        <v>0</v>
      </c>
      <c r="AB241" s="35" t="n">
        <v>0</v>
      </c>
      <c r="AC241" s="35" t="n">
        <v>0</v>
      </c>
      <c r="AD241" s="35" t="n">
        <v>0</v>
      </c>
      <c r="AE241" s="35" t="n">
        <v>0</v>
      </c>
      <c r="AF241" s="35" t="n">
        <v>0</v>
      </c>
      <c r="AG241" s="35" t="n">
        <v>0</v>
      </c>
      <c r="AH241" s="35" t="n">
        <v>0</v>
      </c>
      <c r="AI241" s="35" t="n">
        <v>0</v>
      </c>
      <c r="AK241" s="28" t="n">
        <v>-7248.943</v>
      </c>
      <c r="AL241" s="28" t="n">
        <v>-1027.663</v>
      </c>
      <c r="AM241" s="28" t="n">
        <v>0</v>
      </c>
      <c r="AO241" s="28" t="n">
        <v>-3079.783</v>
      </c>
      <c r="AP241" s="29">
        <f>AA241+AB241+AC241+AD241</f>
        <v/>
      </c>
      <c r="AQ241" s="29">
        <f>AE241+AF241+AG241+AH241</f>
        <v/>
      </c>
      <c r="AR241" s="35" t="n">
        <v>0</v>
      </c>
      <c r="AS241" s="35" t="n">
        <v>0</v>
      </c>
      <c r="AT241" s="35" t="n">
        <v>0</v>
      </c>
    </row>
    <row r="242">
      <c r="C242" s="8" t="inlineStr">
        <is>
          <t>Disposal of Investment Property</t>
        </is>
      </c>
      <c r="L242" s="28" t="n">
        <v>263.211</v>
      </c>
      <c r="M242" s="28" t="n">
        <v>0</v>
      </c>
      <c r="N242" s="28" t="n">
        <v>0</v>
      </c>
      <c r="P242" s="28" t="n">
        <v>0</v>
      </c>
      <c r="Q242" s="28" t="n">
        <v>0</v>
      </c>
      <c r="R242" s="28" t="n">
        <v>0</v>
      </c>
      <c r="AB242" s="35" t="n">
        <v>0</v>
      </c>
      <c r="AC242" s="35" t="n">
        <v>0</v>
      </c>
      <c r="AD242" s="35" t="n">
        <v>0</v>
      </c>
      <c r="AE242" s="35" t="n">
        <v>0</v>
      </c>
      <c r="AF242" s="35" t="n">
        <v>0</v>
      </c>
      <c r="AG242" s="35" t="n">
        <v>0</v>
      </c>
      <c r="AH242" s="35" t="n">
        <v>0</v>
      </c>
      <c r="AI242" s="35" t="n">
        <v>0</v>
      </c>
      <c r="AL242" s="28" t="n">
        <v>263.211</v>
      </c>
      <c r="AM242" s="28" t="n">
        <v>0</v>
      </c>
      <c r="AP242" s="29">
        <f>AA242+AB242+AC242+AD242</f>
        <v/>
      </c>
      <c r="AQ242" s="29">
        <f>AE242+AF242+AG242+AH242</f>
        <v/>
      </c>
      <c r="AR242" s="35" t="n">
        <v>0</v>
      </c>
      <c r="AS242" s="35" t="n">
        <v>0</v>
      </c>
      <c r="AT242" s="35" t="n">
        <v>0</v>
      </c>
    </row>
    <row r="243">
      <c r="C243" s="8" t="inlineStr">
        <is>
          <t>Proceeds from Business Transfer</t>
        </is>
      </c>
      <c r="I243" s="28" t="n">
        <v>3</v>
      </c>
      <c r="J243" s="28" t="n">
        <v>0</v>
      </c>
      <c r="AB243" s="35" t="n">
        <v>0</v>
      </c>
      <c r="AC243" s="35" t="n">
        <v>0</v>
      </c>
      <c r="AD243" s="35" t="n">
        <v>0</v>
      </c>
      <c r="AE243" s="35" t="n">
        <v>0</v>
      </c>
      <c r="AF243" s="35" t="n">
        <v>0</v>
      </c>
      <c r="AG243" s="35" t="n">
        <v>0</v>
      </c>
      <c r="AH243" s="35" t="n">
        <v>0</v>
      </c>
      <c r="AI243" s="35" t="n">
        <v>0</v>
      </c>
      <c r="AK243" s="28" t="n">
        <v>3</v>
      </c>
      <c r="AP243" s="29">
        <f>AA243+AB243+AC243+AD243</f>
        <v/>
      </c>
      <c r="AQ243" s="29">
        <f>AE243+AF243+AG243+AH243</f>
        <v/>
      </c>
      <c r="AR243" s="35" t="n">
        <v>0</v>
      </c>
      <c r="AS243" s="35" t="n">
        <v>0</v>
      </c>
      <c r="AT243" s="35" t="n">
        <v>0</v>
      </c>
    </row>
    <row r="244">
      <c r="C244" s="8" t="inlineStr">
        <is>
          <t>Disposal of Assets Held for Sale</t>
        </is>
      </c>
      <c r="U244" s="28" t="n">
        <v>44.305</v>
      </c>
      <c r="V244" s="28" t="n">
        <v>101.05</v>
      </c>
      <c r="Y244" s="28" t="n">
        <v>85.21599999999999</v>
      </c>
      <c r="Z244" s="28" t="n">
        <v>0</v>
      </c>
      <c r="AB244" s="35" t="n">
        <v>0</v>
      </c>
      <c r="AC244" s="35" t="n">
        <v>0</v>
      </c>
      <c r="AD244" s="35" t="n">
        <v>0</v>
      </c>
      <c r="AE244" s="35" t="n">
        <v>0</v>
      </c>
      <c r="AF244" s="35" t="n">
        <v>0</v>
      </c>
      <c r="AG244" s="35" t="n">
        <v>0</v>
      </c>
      <c r="AH244" s="35" t="n">
        <v>0</v>
      </c>
      <c r="AI244" s="35" t="n">
        <v>0</v>
      </c>
      <c r="AN244" s="28" t="n">
        <v>145.355</v>
      </c>
      <c r="AO244" s="28" t="n">
        <v>85.21599999999999</v>
      </c>
      <c r="AP244" s="29">
        <f>AA244+AB244+AC244+AD244</f>
        <v/>
      </c>
      <c r="AQ244" s="29">
        <f>AE244+AF244+AG244+AH244</f>
        <v/>
      </c>
      <c r="AR244" s="35" t="n">
        <v>0</v>
      </c>
      <c r="AS244" s="35" t="n">
        <v>0</v>
      </c>
      <c r="AT244" s="35" t="n">
        <v>0</v>
      </c>
    </row>
    <row r="245">
      <c r="C245" s="8" t="inlineStr">
        <is>
          <t>Receipt of Government Grants</t>
        </is>
      </c>
      <c r="H245" s="28" t="n">
        <v>0.007</v>
      </c>
      <c r="I245" s="28" t="n">
        <v>0</v>
      </c>
      <c r="J245" s="28" t="n">
        <v>-0.007</v>
      </c>
      <c r="Z245" s="28" t="n">
        <v>144.911</v>
      </c>
      <c r="AA245" s="28" t="n">
        <v>9.522</v>
      </c>
      <c r="AB245" s="35" t="n">
        <v>0</v>
      </c>
      <c r="AC245" s="35" t="n">
        <v>0</v>
      </c>
      <c r="AD245" s="35" t="n">
        <v>0</v>
      </c>
      <c r="AE245" s="35" t="n">
        <v>0</v>
      </c>
      <c r="AF245" s="35" t="n">
        <v>0</v>
      </c>
      <c r="AG245" s="35" t="n">
        <v>0</v>
      </c>
      <c r="AH245" s="35" t="n">
        <v>0</v>
      </c>
      <c r="AI245" s="35" t="n">
        <v>0</v>
      </c>
      <c r="AO245" s="28" t="n">
        <v>144.911</v>
      </c>
      <c r="AP245" s="29">
        <f>AA245+AB245+AC245+AD245</f>
        <v/>
      </c>
      <c r="AQ245" s="29">
        <f>AE245+AF245+AG245+AH245</f>
        <v/>
      </c>
      <c r="AR245" s="35" t="n">
        <v>0</v>
      </c>
      <c r="AS245" s="35" t="n">
        <v>0</v>
      </c>
      <c r="AT245" s="35" t="n">
        <v>0</v>
      </c>
    </row>
    <row r="246">
      <c r="C246" s="8" t="inlineStr">
        <is>
          <t>Other Investing</t>
        </is>
      </c>
      <c r="T246" s="28" t="n">
        <v>36.144</v>
      </c>
      <c r="U246" s="28" t="n">
        <v>-16.612</v>
      </c>
      <c r="V246" s="28" t="n">
        <v>-19.532</v>
      </c>
      <c r="X246" s="28" t="n">
        <v>0</v>
      </c>
      <c r="Y246" s="28" t="n">
        <v>0</v>
      </c>
      <c r="AB246" s="35" t="n">
        <v>0</v>
      </c>
      <c r="AC246" s="35" t="n">
        <v>0</v>
      </c>
      <c r="AD246" s="35" t="n">
        <v>0</v>
      </c>
      <c r="AE246" s="35" t="n">
        <v>0</v>
      </c>
      <c r="AF246" s="35" t="n">
        <v>0</v>
      </c>
      <c r="AG246" s="35" t="n">
        <v>0</v>
      </c>
      <c r="AH246" s="35" t="n">
        <v>0</v>
      </c>
      <c r="AI246" s="35" t="n">
        <v>0</v>
      </c>
      <c r="AP246" s="29">
        <f>AA246+AB246+AC246+AD246</f>
        <v/>
      </c>
      <c r="AQ246" s="29">
        <f>AE246+AF246+AG246+AH246</f>
        <v/>
      </c>
      <c r="AR246" s="35" t="n">
        <v>0</v>
      </c>
      <c r="AS246" s="35" t="n">
        <v>0</v>
      </c>
      <c r="AT246" s="35" t="n">
        <v>0</v>
      </c>
    </row>
    <row r="247">
      <c r="B247" s="6" t="inlineStr">
        <is>
          <t>Net Cash from Investing Activities (CFI)</t>
        </is>
      </c>
      <c r="G247" s="32">
        <f>G226+G227+G228+G229+G230+G231+G232+G233+G234+G235+G236+G237+G238+G239+G240+G241+G242+G243+G244+G245+G246</f>
        <v/>
      </c>
      <c r="H247" s="32">
        <f>H226+H227+H228+H229+H230+H231+H232+H233+H234+H235+H236+H237+H238+H239+H240+H241+H242+H243+H244+H245+H246</f>
        <v/>
      </c>
      <c r="I247" s="32">
        <f>I226+I227+I228+I229+I230+I231+I232+I233+I234+I235+I236+I237+I238+I239+I240+I241+I242+I243+I244+I245+I246</f>
        <v/>
      </c>
      <c r="J247" s="32">
        <f>J226+J227+J228+J229+J230+J231+J232+J233+J234+J235+J236+J237+J238+J239+J240+J241+J242+J243+J244+J245+J246</f>
        <v/>
      </c>
      <c r="K247" s="32">
        <f>K226+K227+K228+K229+K230+K231+K232+K233+K234+K235+K236+K237+K238+K239+K240+K241+K242+K243+K244+K245+K246</f>
        <v/>
      </c>
      <c r="L247" s="32">
        <f>L226+L227+L228+L229+L230+L231+L232+L233+L234+L235+L236+L237+L238+L239+L240+L241+L242+L243+L244+L245+L246</f>
        <v/>
      </c>
      <c r="M247" s="32">
        <f>M226+M227+M228+M229+M230+M231+M232+M233+M234+M235+M236+M237+M238+M239+M240+M241+M242+M243+M244+M245+M246</f>
        <v/>
      </c>
      <c r="N247" s="32">
        <f>N226+N227+N228+N229+N230+N231+N232+N233+N234+N235+N236+N237+N238+N239+N240+N241+N242+N243+N244+N245+N246</f>
        <v/>
      </c>
      <c r="O247" s="32">
        <f>O226+O227+O228+O229+O230+O231+O232+O233+O234+O235+O236+O237+O238+O239+O240+O241+O242+O243+O244+O245+O246</f>
        <v/>
      </c>
      <c r="P247" s="32">
        <f>P226+P227+P228+P229+P230+P231+P232+P233+P234+P235+P236+P237+P238+P239+P240+P241+P242+P243+P244+P245+P246</f>
        <v/>
      </c>
      <c r="Q247" s="32">
        <f>Q226+Q227+Q228+Q229+Q230+Q231+Q232+Q233+Q234+Q235+Q236+Q237+Q238+Q239+Q240+Q241+Q242+Q243+Q244+Q245+Q246</f>
        <v/>
      </c>
      <c r="R247" s="32">
        <f>R226+R227+R228+R229+R230+R231+R232+R233+R234+R235+R236+R237+R238+R239+R240+R241+R242+R243+R244+R245+R246</f>
        <v/>
      </c>
      <c r="S247" s="32">
        <f>S226+S227+S228+S229+S230+S231+S232+S233+S234+S235+S236+S237+S238+S239+S240+S241+S242+S243+S244+S245+S246</f>
        <v/>
      </c>
      <c r="T247" s="32">
        <f>T226+T227+T228+T229+T230+T231+T232+T233+T234+T235+T236+T237+T238+T239+T240+T241+T242+T243+T244+T245+T246</f>
        <v/>
      </c>
      <c r="U247" s="32">
        <f>U226+U227+U228+U229+U230+U231+U232+U233+U234+U235+U236+U237+U238+U239+U240+U241+U242+U243+U244+U245+U246</f>
        <v/>
      </c>
      <c r="V247" s="32">
        <f>V226+V227+V228+V229+V230+V231+V232+V233+V234+V235+V236+V237+V238+V239+V240+V241+V242+V243+V244+V245+V246</f>
        <v/>
      </c>
      <c r="W247" s="32">
        <f>W226+W227+W228+W229+W230+W231+W232+W233+W234+W235+W236+W237+W238+W239+W240+W241+W242+W243+W244+W245+W246</f>
        <v/>
      </c>
      <c r="X247" s="32">
        <f>X226+X227+X228+X229+X230+X231+X232+X233+X234+X235+X236+X237+X238+X239+X240+X241+X242+X243+X244+X245+X246</f>
        <v/>
      </c>
      <c r="Y247" s="32">
        <f>Y226+Y227+Y228+Y229+Y230+Y231+Y232+Y233+Y234+Y235+Y236+Y237+Y238+Y239+Y240+Y241+Y242+Y243+Y244+Y245+Y246</f>
        <v/>
      </c>
      <c r="Z247" s="32">
        <f>Z226+Z227+Z228+Z229+Z230+Z231+Z232+Z233+Z234+Z235+Z236+Z237+Z238+Z239+Z240+Z241+Z242+Z243+Z244+Z245+Z246</f>
        <v/>
      </c>
      <c r="AA247" s="32">
        <f>AA226+AA227+AA228+AA229+AA230+AA231+AA232+AA233+AA234+AA235+AA236+AA237+AA238+AA239+AA240+AA241+AA242+AA243+AA244+AA245+AA246</f>
        <v/>
      </c>
      <c r="AB247" s="32">
        <f>AB226+AB227+AB228+AB229+AB230+AB231+AB232+AB233+AB234+AB235+AB236+AB237+AB238+AB239+AB240+AB241+AB242+AB243+AB244+AB245+AB246</f>
        <v/>
      </c>
      <c r="AC247" s="32">
        <f>AC226+AC227+AC228+AC229+AC230+AC231+AC232+AC233+AC234+AC235+AC236+AC237+AC238+AC239+AC240+AC241+AC242+AC243+AC244+AC245+AC246</f>
        <v/>
      </c>
      <c r="AD247" s="32">
        <f>AD226+AD227+AD228+AD229+AD230+AD231+AD232+AD233+AD234+AD235+AD236+AD237+AD238+AD239+AD240+AD241+AD242+AD243+AD244+AD245+AD246</f>
        <v/>
      </c>
      <c r="AE247" s="32">
        <f>AE226+AE227+AE228+AE229+AE230+AE231+AE232+AE233+AE234+AE235+AE236+AE237+AE238+AE239+AE240+AE241+AE242+AE243+AE244+AE245+AE246</f>
        <v/>
      </c>
      <c r="AF247" s="32">
        <f>AF226+AF227+AF228+AF229+AF230+AF231+AF232+AF233+AF234+AF235+AF236+AF237+AF238+AF239+AF240+AF241+AF242+AF243+AF244+AF245+AF246</f>
        <v/>
      </c>
      <c r="AG247" s="32">
        <f>AG226+AG227+AG228+AG229+AG230+AG231+AG232+AG233+AG234+AG235+AG236+AG237+AG238+AG239+AG240+AG241+AG242+AG243+AG244+AG245+AG246</f>
        <v/>
      </c>
      <c r="AH247" s="32">
        <f>AH226+AH227+AH228+AH229+AH230+AH231+AH232+AH233+AH234+AH235+AH236+AH237+AH238+AH239+AH240+AH241+AH242+AH243+AH244+AH245+AH246</f>
        <v/>
      </c>
      <c r="AI247" s="32">
        <f>AI226+AI227+AI228+AI229+AI230+AI231+AI232+AI233+AI234+AI235+AI236+AI237+AI238+AI239+AI240+AI241+AI242+AI243+AI244+AI245+AI246</f>
        <v/>
      </c>
      <c r="AK247" s="32">
        <f>AK226+AK227+AK228+AK229+AK230+AK231+AK232+AK233+AK234+AK235+AK236+AK237+AK238+AK239+AK240+AK241+AK242+AK243+AK244+AK245+AK246</f>
        <v/>
      </c>
      <c r="AL247" s="32">
        <f>AL226+AL227+AL228+AL229+AL230+AL231+AL232+AL233+AL234+AL235+AL236+AL237+AL238+AL239+AL240+AL241+AL242+AL243+AL244+AL245+AL246</f>
        <v/>
      </c>
      <c r="AM247" s="32">
        <f>AM226+AM227+AM228+AM229+AM230+AM231+AM232+AM233+AM234+AM235+AM236+AM237+AM238+AM239+AM240+AM241+AM242+AM243+AM244+AM245+AM246</f>
        <v/>
      </c>
      <c r="AN247" s="32">
        <f>AN226+AN227+AN228+AN229+AN230+AN231+AN232+AN233+AN234+AN235+AN236+AN237+AN238+AN239+AN240+AN241+AN242+AN243+AN244+AN245+AN246</f>
        <v/>
      </c>
      <c r="AO247" s="32">
        <f>AO226+AO227+AO228+AO229+AO230+AO231+AO232+AO233+AO234+AO235+AO236+AO237+AO238+AO239+AO240+AO241+AO242+AO243+AO244+AO245+AO246</f>
        <v/>
      </c>
      <c r="AP247" s="32">
        <f>AP226+AP227+AP228+AP229+AP230+AP231+AP232+AP233+AP234+AP235+AP236+AP237+AP238+AP239+AP240+AP241+AP242+AP243+AP244+AP245+AP246</f>
        <v/>
      </c>
      <c r="AQ247" s="32">
        <f>AQ226+AQ227+AQ228+AQ229+AQ230+AQ231+AQ232+AQ233+AQ234+AQ235+AQ236+AQ237+AQ238+AQ239+AQ240+AQ241+AQ242+AQ243+AQ244+AQ245+AQ246</f>
        <v/>
      </c>
      <c r="AR247" s="32">
        <f>AR226+AR227+AR228+AR229+AR230+AR231+AR232+AR233+AR234+AR235+AR236+AR237+AR238+AR239+AR240+AR241+AR242+AR243+AR244+AR245+AR246</f>
        <v/>
      </c>
      <c r="AS247" s="32">
        <f>AS226+AS227+AS228+AS229+AS230+AS231+AS232+AS233+AS234+AS235+AS236+AS237+AS238+AS239+AS240+AS241+AS242+AS243+AS244+AS245+AS246</f>
        <v/>
      </c>
      <c r="AT247" s="32">
        <f>AT226+AT227+AT228+AT229+AT230+AT231+AT232+AT233+AT234+AT235+AT236+AT237+AT238+AT239+AT240+AT241+AT242+AT243+AT244+AT245+AT246</f>
        <v/>
      </c>
    </row>
    <row r="248">
      <c r="D248" s="3" t="inlineStr">
        <is>
          <t>Recon: CFI</t>
        </is>
      </c>
      <c r="G248" s="33">
        <f>IF(_reported!G22="","",G247-_reported!G22)</f>
        <v/>
      </c>
      <c r="H248" s="33">
        <f>IF(_reported!H22="","",H247-_reported!H22)</f>
        <v/>
      </c>
      <c r="I248" s="33">
        <f>IF(_reported!I22="","",I247-_reported!I22)</f>
        <v/>
      </c>
      <c r="J248" s="33">
        <f>IF(_reported!J22="","",J247-_reported!J22)</f>
        <v/>
      </c>
      <c r="K248" s="33">
        <f>IF(_reported!K22="","",K247-_reported!K22)</f>
        <v/>
      </c>
      <c r="L248" s="33">
        <f>IF(_reported!L22="","",L247-_reported!L22)</f>
        <v/>
      </c>
      <c r="M248" s="33">
        <f>IF(_reported!M22="","",M247-_reported!M22)</f>
        <v/>
      </c>
      <c r="N248" s="33">
        <f>IF(_reported!N22="","",N247-_reported!N22)</f>
        <v/>
      </c>
      <c r="O248" s="33">
        <f>IF(_reported!O22="","",O247-_reported!O22)</f>
        <v/>
      </c>
      <c r="P248" s="33">
        <f>IF(_reported!P22="","",P247-_reported!P22)</f>
        <v/>
      </c>
      <c r="Q248" s="33">
        <f>IF(_reported!Q22="","",Q247-_reported!Q22)</f>
        <v/>
      </c>
      <c r="R248" s="33">
        <f>IF(_reported!R22="","",R247-_reported!R22)</f>
        <v/>
      </c>
      <c r="S248" s="33">
        <f>IF(_reported!S22="","",S247-_reported!S22)</f>
        <v/>
      </c>
      <c r="T248" s="33">
        <f>IF(_reported!T22="","",T247-_reported!T22)</f>
        <v/>
      </c>
      <c r="U248" s="33">
        <f>IF(_reported!U22="","",U247-_reported!U22)</f>
        <v/>
      </c>
      <c r="V248" s="33">
        <f>IF(_reported!V22="","",V247-_reported!V22)</f>
        <v/>
      </c>
      <c r="W248" s="33">
        <f>IF(_reported!W22="","",W247-_reported!W22)</f>
        <v/>
      </c>
      <c r="X248" s="33">
        <f>IF(_reported!X22="","",X247-_reported!X22)</f>
        <v/>
      </c>
      <c r="Y248" s="33">
        <f>IF(_reported!Y22="","",Y247-_reported!Y22)</f>
        <v/>
      </c>
      <c r="Z248" s="33">
        <f>IF(_reported!Z22="","",Z247-_reported!Z22)</f>
        <v/>
      </c>
      <c r="AA248" s="33">
        <f>IF(_reported!AA22="","",AA247-_reported!AA22)</f>
        <v/>
      </c>
      <c r="AB248" s="33">
        <f>IF(_reported!AB22="","",AB247-_reported!AB22)</f>
        <v/>
      </c>
      <c r="AC248" s="33">
        <f>IF(_reported!AC22="","",AC247-_reported!AC22)</f>
        <v/>
      </c>
      <c r="AD248" s="33">
        <f>IF(_reported!AD22="","",AD247-_reported!AD22)</f>
        <v/>
      </c>
      <c r="AE248" s="33">
        <f>IF(_reported!AE22="","",AE247-_reported!AE22)</f>
        <v/>
      </c>
      <c r="AF248" s="33">
        <f>IF(_reported!AF22="","",AF247-_reported!AF22)</f>
        <v/>
      </c>
      <c r="AG248" s="33">
        <f>IF(_reported!AG22="","",AG247-_reported!AG22)</f>
        <v/>
      </c>
      <c r="AH248" s="33">
        <f>IF(_reported!AH22="","",AH247-_reported!AH22)</f>
        <v/>
      </c>
      <c r="AI248" s="33">
        <f>IF(_reported!AI22="","",AI247-_reported!AI22)</f>
        <v/>
      </c>
      <c r="AK248" s="33">
        <f>IF(_reported!AK22="","",AK247-_reported!AK22)</f>
        <v/>
      </c>
      <c r="AL248" s="33">
        <f>IF(_reported!AL22="","",AL247-_reported!AL22)</f>
        <v/>
      </c>
      <c r="AM248" s="33">
        <f>IF(_reported!AM22="","",AM247-_reported!AM22)</f>
        <v/>
      </c>
      <c r="AN248" s="33">
        <f>IF(_reported!AN22="","",AN247-_reported!AN22)</f>
        <v/>
      </c>
      <c r="AO248" s="33">
        <f>IF(_reported!AO22="","",AO247-_reported!AO22)</f>
        <v/>
      </c>
      <c r="AP248" s="33">
        <f>IF(_reported!AP22="","",AP247-_reported!AP22)</f>
        <v/>
      </c>
      <c r="AQ248" s="33">
        <f>IF(_reported!AQ22="","",AQ247-_reported!AQ22)</f>
        <v/>
      </c>
      <c r="AR248" s="33">
        <f>IF(_reported!AR22="","",AR247-_reported!AR22)</f>
        <v/>
      </c>
      <c r="AS248" s="33">
        <f>IF(_reported!AS22="","",AS247-_reported!AS22)</f>
        <v/>
      </c>
      <c r="AT248" s="33">
        <f>IF(_reported!AT22="","",AT247-_reported!AT22)</f>
        <v/>
      </c>
    </row>
    <row r="249"/>
    <row r="250">
      <c r="C250" s="8" t="inlineStr">
        <is>
          <t>Proceeds from Borrowings</t>
        </is>
      </c>
      <c r="G250" s="28" t="n">
        <v>2906.972</v>
      </c>
      <c r="H250" s="28" t="n">
        <v>1983.791</v>
      </c>
      <c r="I250" s="28" t="n">
        <v>537.386</v>
      </c>
      <c r="J250" s="28" t="n">
        <v>3505.588</v>
      </c>
      <c r="K250" s="28" t="n">
        <v>922.151</v>
      </c>
      <c r="L250" s="28" t="n">
        <v>2906.364</v>
      </c>
      <c r="M250" s="28" t="n">
        <v>2564</v>
      </c>
      <c r="N250" s="28" t="n">
        <v>5524.939</v>
      </c>
      <c r="O250" s="28" t="n">
        <v>8346.549999999999</v>
      </c>
      <c r="P250" s="28" t="n">
        <v>5331.149</v>
      </c>
      <c r="Q250" s="28" t="n">
        <v>4070.188</v>
      </c>
      <c r="R250" s="28" t="n">
        <v>2910.08</v>
      </c>
      <c r="S250" s="28" t="n">
        <v>4068.545</v>
      </c>
      <c r="T250" s="28" t="n">
        <v>2007.711</v>
      </c>
      <c r="U250" s="28" t="n">
        <v>1563.906</v>
      </c>
      <c r="V250" s="28" t="n">
        <v>1077.802</v>
      </c>
      <c r="W250" s="28" t="n">
        <v>2111.363</v>
      </c>
      <c r="X250" s="28" t="n">
        <v>1064.386</v>
      </c>
      <c r="Y250" s="28" t="n">
        <v>2842.522</v>
      </c>
      <c r="Z250" s="28" t="n">
        <v>2165.464</v>
      </c>
      <c r="AA250" s="28" t="n">
        <v>1006.25</v>
      </c>
      <c r="AB250" s="35" t="n">
        <v>0</v>
      </c>
      <c r="AC250" s="35" t="n">
        <v>0</v>
      </c>
      <c r="AD250" s="35" t="n">
        <v>0</v>
      </c>
      <c r="AE250" s="35" t="n">
        <v>0</v>
      </c>
      <c r="AF250" s="35" t="n">
        <v>0</v>
      </c>
      <c r="AG250" s="35" t="n">
        <v>0</v>
      </c>
      <c r="AH250" s="35" t="n">
        <v>0</v>
      </c>
      <c r="AI250" s="35" t="n">
        <v>0</v>
      </c>
      <c r="AK250" s="28" t="n">
        <v>8933.736999999999</v>
      </c>
      <c r="AL250" s="28" t="n">
        <v>11917.454</v>
      </c>
      <c r="AM250" s="28" t="n">
        <v>20657.967</v>
      </c>
      <c r="AN250" s="28" t="n">
        <v>8717.964</v>
      </c>
      <c r="AO250" s="28" t="n">
        <v>8183.735</v>
      </c>
      <c r="AP250" s="29">
        <f>AA250+AB250+AC250+AD250</f>
        <v/>
      </c>
      <c r="AQ250" s="29">
        <f>AE250+AF250+AG250+AH250</f>
        <v/>
      </c>
      <c r="AR250" s="35" t="n">
        <v>0</v>
      </c>
      <c r="AS250" s="35" t="n">
        <v>0</v>
      </c>
      <c r="AT250" s="35" t="n">
        <v>0</v>
      </c>
    </row>
    <row r="251">
      <c r="C251" s="8" t="inlineStr">
        <is>
          <t>Repayments of Borrowings</t>
        </is>
      </c>
      <c r="G251" s="30" t="n">
        <v>-923.048</v>
      </c>
      <c r="H251" s="30" t="n">
        <v>-1737.279</v>
      </c>
      <c r="I251" s="30" t="n">
        <v>-412.994</v>
      </c>
      <c r="J251" s="30" t="n">
        <v>-247.59</v>
      </c>
      <c r="K251" s="30" t="n">
        <v>-677.449</v>
      </c>
      <c r="L251" s="30" t="n">
        <v>-2493.326</v>
      </c>
      <c r="M251" s="30" t="n">
        <v>-1441.118</v>
      </c>
      <c r="N251" s="30" t="n">
        <v>-2512.672</v>
      </c>
      <c r="O251" s="30" t="n">
        <v>-3288.195</v>
      </c>
      <c r="P251" s="30" t="n">
        <v>-2747.408</v>
      </c>
      <c r="Q251" s="30" t="n">
        <v>-3410.772</v>
      </c>
      <c r="R251" s="30" t="n">
        <v>-4243.058</v>
      </c>
      <c r="S251" s="30" t="n">
        <v>-4849.086</v>
      </c>
      <c r="T251" s="30" t="n">
        <v>-5611.509</v>
      </c>
      <c r="U251" s="30" t="n">
        <v>-3964.455</v>
      </c>
      <c r="V251" s="30" t="n">
        <v>-1668.571</v>
      </c>
      <c r="W251" s="30" t="n">
        <v>-1466.432</v>
      </c>
      <c r="X251" s="30" t="n">
        <v>-1547.933</v>
      </c>
      <c r="Y251" s="30" t="n">
        <v>-1085.603</v>
      </c>
      <c r="Z251" s="30" t="n">
        <v>-3316.163</v>
      </c>
      <c r="AA251" s="30" t="n">
        <v>-3760.03</v>
      </c>
      <c r="AB251" s="34" t="n">
        <v>0</v>
      </c>
      <c r="AC251" s="34" t="n">
        <v>0</v>
      </c>
      <c r="AD251" s="34" t="n">
        <v>0</v>
      </c>
      <c r="AE251" s="34" t="n">
        <v>0</v>
      </c>
      <c r="AF251" s="34" t="n">
        <v>0</v>
      </c>
      <c r="AG251" s="34" t="n">
        <v>0</v>
      </c>
      <c r="AH251" s="34" t="n">
        <v>0</v>
      </c>
      <c r="AI251" s="34" t="n">
        <v>0</v>
      </c>
      <c r="AK251" s="30" t="n">
        <v>-3320.911</v>
      </c>
      <c r="AL251" s="30" t="n">
        <v>-7124.565</v>
      </c>
      <c r="AM251" s="30" t="n">
        <v>-13689.433</v>
      </c>
      <c r="AN251" s="30" t="n">
        <v>-16093.621</v>
      </c>
      <c r="AO251" s="30" t="n">
        <v>-7416.131</v>
      </c>
      <c r="AP251" s="31">
        <f>AA251+AB251+AC251+AD251</f>
        <v/>
      </c>
      <c r="AQ251" s="31">
        <f>AE251+AF251+AG251+AH251</f>
        <v/>
      </c>
      <c r="AR251" s="34" t="n">
        <v>0</v>
      </c>
      <c r="AS251" s="34" t="n">
        <v>0</v>
      </c>
      <c r="AT251" s="34" t="n">
        <v>0</v>
      </c>
    </row>
    <row r="252">
      <c r="C252" s="8" t="inlineStr">
        <is>
          <t>Repayments of Lease Liabilities</t>
        </is>
      </c>
      <c r="G252" s="30" t="n">
        <v>-83.452</v>
      </c>
      <c r="H252" s="30" t="n">
        <v>-80.999</v>
      </c>
      <c r="I252" s="30" t="n">
        <v>-79.357</v>
      </c>
      <c r="J252" s="30" t="n">
        <v>-80.167</v>
      </c>
      <c r="K252" s="30" t="n">
        <v>-69.386</v>
      </c>
      <c r="L252" s="30" t="n">
        <v>-70.483</v>
      </c>
      <c r="M252" s="30" t="n">
        <v>-72.858</v>
      </c>
      <c r="N252" s="30" t="n">
        <v>-89.131</v>
      </c>
      <c r="O252" s="30" t="n">
        <v>-80.02</v>
      </c>
      <c r="P252" s="30" t="n">
        <v>-84.883</v>
      </c>
      <c r="Q252" s="30" t="n">
        <v>-118.282</v>
      </c>
      <c r="R252" s="30" t="n">
        <v>-178.281</v>
      </c>
      <c r="S252" s="30" t="n">
        <v>-160.769</v>
      </c>
      <c r="T252" s="30" t="n">
        <v>-149.117</v>
      </c>
      <c r="U252" s="30" t="n">
        <v>-148.506</v>
      </c>
      <c r="V252" s="30" t="n">
        <v>-143.429</v>
      </c>
      <c r="W252" s="30" t="n">
        <v>-151.657</v>
      </c>
      <c r="X252" s="30" t="n">
        <v>-150.077</v>
      </c>
      <c r="Y252" s="30" t="n">
        <v>-145.221</v>
      </c>
      <c r="Z252" s="30" t="n">
        <v>-149.51</v>
      </c>
      <c r="AA252" s="30" t="n">
        <v>-147.792</v>
      </c>
      <c r="AB252" s="34" t="n">
        <v>0</v>
      </c>
      <c r="AC252" s="34" t="n">
        <v>0</v>
      </c>
      <c r="AD252" s="34" t="n">
        <v>0</v>
      </c>
      <c r="AE252" s="34" t="n">
        <v>0</v>
      </c>
      <c r="AF252" s="34" t="n">
        <v>0</v>
      </c>
      <c r="AG252" s="34" t="n">
        <v>0</v>
      </c>
      <c r="AH252" s="34" t="n">
        <v>0</v>
      </c>
      <c r="AI252" s="34" t="n">
        <v>0</v>
      </c>
      <c r="AK252" s="30" t="n">
        <v>-323.975</v>
      </c>
      <c r="AL252" s="30" t="n">
        <v>-301.858</v>
      </c>
      <c r="AM252" s="30" t="n">
        <v>-461.466</v>
      </c>
      <c r="AN252" s="30" t="n">
        <v>-601.821</v>
      </c>
      <c r="AO252" s="30" t="n">
        <v>-596.465</v>
      </c>
      <c r="AP252" s="31">
        <f>AA252+AB252+AC252+AD252</f>
        <v/>
      </c>
      <c r="AQ252" s="31">
        <f>AE252+AF252+AG252+AH252</f>
        <v/>
      </c>
      <c r="AR252" s="34" t="n">
        <v>0</v>
      </c>
      <c r="AS252" s="34" t="n">
        <v>0</v>
      </c>
      <c r="AT252" s="34" t="n">
        <v>0</v>
      </c>
    </row>
    <row r="253">
      <c r="C253" s="8" t="inlineStr">
        <is>
          <t>Dividends Paid</t>
        </is>
      </c>
      <c r="H253" s="28" t="n">
        <v>-800.282</v>
      </c>
      <c r="I253" s="28" t="n">
        <v>0</v>
      </c>
      <c r="J253" s="28" t="n">
        <v>-4.742</v>
      </c>
      <c r="L253" s="28" t="n">
        <v>-1268.314</v>
      </c>
      <c r="M253" s="28" t="n">
        <v>-206.296</v>
      </c>
      <c r="N253" s="28" t="n">
        <v>-206.295</v>
      </c>
      <c r="P253" s="28" t="n">
        <v>-412.712</v>
      </c>
      <c r="Q253" s="28" t="n">
        <v>-206.428</v>
      </c>
      <c r="R253" s="28" t="n">
        <v>-206.435</v>
      </c>
      <c r="T253" s="28" t="n">
        <v>-413.026</v>
      </c>
      <c r="U253" s="28" t="n">
        <v>-206.585</v>
      </c>
      <c r="V253" s="28" t="n">
        <v>-206.712</v>
      </c>
      <c r="X253" s="28" t="n">
        <v>-1159.114</v>
      </c>
      <c r="Y253" s="28" t="n">
        <v>-258.921</v>
      </c>
      <c r="Z253" s="28" t="n">
        <v>-263.131</v>
      </c>
      <c r="AB253" s="29">
        <f>AB186</f>
        <v/>
      </c>
      <c r="AC253" s="29">
        <f>AC186</f>
        <v/>
      </c>
      <c r="AD253" s="29">
        <f>AD186</f>
        <v/>
      </c>
      <c r="AE253" s="29">
        <f>AE186</f>
        <v/>
      </c>
      <c r="AF253" s="29">
        <f>AF186</f>
        <v/>
      </c>
      <c r="AG253" s="29">
        <f>AG186</f>
        <v/>
      </c>
      <c r="AH253" s="29">
        <f>AH186</f>
        <v/>
      </c>
      <c r="AI253" s="29">
        <f>AI186</f>
        <v/>
      </c>
      <c r="AK253" s="28" t="n">
        <v>-805.024</v>
      </c>
      <c r="AL253" s="28" t="n">
        <v>-1680.905</v>
      </c>
      <c r="AM253" s="28" t="n">
        <v>-825.575</v>
      </c>
      <c r="AN253" s="28" t="n">
        <v>-826.323</v>
      </c>
      <c r="AO253" s="28" t="n">
        <v>-1681.166</v>
      </c>
      <c r="AP253" s="29">
        <f>AA253+AB253+AC253+AD253</f>
        <v/>
      </c>
      <c r="AQ253" s="29">
        <f>AE253+AF253+AG253+AH253</f>
        <v/>
      </c>
      <c r="AR253" s="29">
        <f>AR186</f>
        <v/>
      </c>
      <c r="AS253" s="29">
        <f>AS186</f>
        <v/>
      </c>
      <c r="AT253" s="29">
        <f>AT186</f>
        <v/>
      </c>
    </row>
    <row r="254">
      <c r="C254" s="8" t="inlineStr">
        <is>
          <t>Disposal of Treasury Shares</t>
        </is>
      </c>
      <c r="H254" s="28" t="n">
        <v>3.567</v>
      </c>
      <c r="I254" s="28" t="n">
        <v>4.007</v>
      </c>
      <c r="J254" s="28" t="n">
        <v>0.91</v>
      </c>
      <c r="K254" s="28" t="n">
        <v>0</v>
      </c>
      <c r="L254" s="28" t="n">
        <v>6.516</v>
      </c>
      <c r="M254" s="28" t="n">
        <v>3.002</v>
      </c>
      <c r="N254" s="28" t="n">
        <v>2.135</v>
      </c>
      <c r="O254" s="28" t="n">
        <v>3.041</v>
      </c>
      <c r="P254" s="28" t="n">
        <v>3.999</v>
      </c>
      <c r="Q254" s="28" t="n">
        <v>5.697</v>
      </c>
      <c r="R254" s="28" t="n">
        <v>11.782</v>
      </c>
      <c r="S254" s="28" t="n">
        <v>31.64</v>
      </c>
      <c r="T254" s="28" t="n">
        <v>41.392</v>
      </c>
      <c r="U254" s="28" t="n">
        <v>14.804</v>
      </c>
      <c r="V254" s="28" t="n">
        <v>5.993</v>
      </c>
      <c r="W254" s="28" t="n">
        <v>15.62</v>
      </c>
      <c r="X254" s="28" t="n">
        <v>12.94</v>
      </c>
      <c r="Y254" s="28" t="n">
        <v>22.106</v>
      </c>
      <c r="Z254" s="28" t="n">
        <v>14.369</v>
      </c>
      <c r="AA254" s="28" t="n">
        <v>7.775</v>
      </c>
      <c r="AB254" s="35" t="n">
        <v>0</v>
      </c>
      <c r="AC254" s="35" t="n">
        <v>0</v>
      </c>
      <c r="AD254" s="35" t="n">
        <v>0</v>
      </c>
      <c r="AE254" s="35" t="n">
        <v>0</v>
      </c>
      <c r="AF254" s="35" t="n">
        <v>0</v>
      </c>
      <c r="AG254" s="35" t="n">
        <v>0</v>
      </c>
      <c r="AH254" s="35" t="n">
        <v>0</v>
      </c>
      <c r="AI254" s="35" t="n">
        <v>0</v>
      </c>
      <c r="AK254" s="28" t="n">
        <v>8.484</v>
      </c>
      <c r="AL254" s="28" t="n">
        <v>11.653</v>
      </c>
      <c r="AM254" s="28" t="n">
        <v>24.519</v>
      </c>
      <c r="AN254" s="28" t="n">
        <v>93.82899999999999</v>
      </c>
      <c r="AO254" s="28" t="n">
        <v>65.035</v>
      </c>
      <c r="AP254" s="29">
        <f>AA254+AB254+AC254+AD254</f>
        <v/>
      </c>
      <c r="AQ254" s="29">
        <f>AE254+AF254+AG254+AH254</f>
        <v/>
      </c>
      <c r="AR254" s="35" t="n">
        <v>0</v>
      </c>
      <c r="AS254" s="35" t="n">
        <v>0</v>
      </c>
      <c r="AT254" s="35" t="n">
        <v>0</v>
      </c>
    </row>
    <row r="255">
      <c r="C255" s="8" t="inlineStr">
        <is>
          <t>Stock Option Exercises</t>
        </is>
      </c>
      <c r="J255" s="28" t="n">
        <v>0.002</v>
      </c>
      <c r="L255" s="28" t="n">
        <v>0.003</v>
      </c>
      <c r="M255" s="28" t="n">
        <v>0</v>
      </c>
      <c r="N255" s="28" t="n">
        <v>0.014</v>
      </c>
      <c r="P255" s="28" t="n">
        <v>0</v>
      </c>
      <c r="Q255" s="28" t="n">
        <v>0.053</v>
      </c>
      <c r="R255" s="28" t="n">
        <v>0</v>
      </c>
      <c r="V255" s="28" t="n">
        <v>0</v>
      </c>
      <c r="AB255" s="35" t="n">
        <v>0</v>
      </c>
      <c r="AC255" s="35" t="n">
        <v>0</v>
      </c>
      <c r="AD255" s="35" t="n">
        <v>0</v>
      </c>
      <c r="AE255" s="35" t="n">
        <v>0</v>
      </c>
      <c r="AF255" s="35" t="n">
        <v>0</v>
      </c>
      <c r="AG255" s="35" t="n">
        <v>0</v>
      </c>
      <c r="AH255" s="35" t="n">
        <v>0</v>
      </c>
      <c r="AI255" s="35" t="n">
        <v>0</v>
      </c>
      <c r="AK255" s="28" t="n">
        <v>0.002</v>
      </c>
      <c r="AL255" s="28" t="n">
        <v>0.017</v>
      </c>
      <c r="AM255" s="28" t="n">
        <v>0.053</v>
      </c>
      <c r="AN255" s="28" t="n">
        <v>0</v>
      </c>
      <c r="AP255" s="29">
        <f>AA255+AB255+AC255+AD255</f>
        <v/>
      </c>
      <c r="AQ255" s="29">
        <f>AE255+AF255+AG255+AH255</f>
        <v/>
      </c>
      <c r="AR255" s="35" t="n">
        <v>0</v>
      </c>
      <c r="AS255" s="35" t="n">
        <v>0</v>
      </c>
      <c r="AT255" s="35" t="n">
        <v>0</v>
      </c>
    </row>
    <row r="256">
      <c r="C256" s="8" t="inlineStr">
        <is>
          <t>Subsidiary Share Issuance / Ownership Changes</t>
        </is>
      </c>
      <c r="L256" s="28" t="n">
        <v>0</v>
      </c>
      <c r="M256" s="28" t="n">
        <v>0</v>
      </c>
      <c r="N256" s="28" t="n">
        <v>0</v>
      </c>
      <c r="P256" s="28" t="n">
        <v>-13.575</v>
      </c>
      <c r="Q256" s="28" t="n">
        <v>0</v>
      </c>
      <c r="R256" s="28" t="n">
        <v>4.355</v>
      </c>
      <c r="T256" s="28" t="n">
        <v>1.315</v>
      </c>
      <c r="U256" s="28" t="n">
        <v>0</v>
      </c>
      <c r="V256" s="28" t="n">
        <v>4.717</v>
      </c>
      <c r="X256" s="28" t="n">
        <v>0</v>
      </c>
      <c r="Y256" s="28" t="n">
        <v>0</v>
      </c>
      <c r="Z256" s="28" t="n">
        <v>0</v>
      </c>
      <c r="AA256" s="28" t="n">
        <v>-57.682</v>
      </c>
      <c r="AB256" s="35" t="n">
        <v>0</v>
      </c>
      <c r="AC256" s="35" t="n">
        <v>0</v>
      </c>
      <c r="AD256" s="35" t="n">
        <v>0</v>
      </c>
      <c r="AE256" s="35" t="n">
        <v>0</v>
      </c>
      <c r="AF256" s="35" t="n">
        <v>0</v>
      </c>
      <c r="AG256" s="35" t="n">
        <v>0</v>
      </c>
      <c r="AH256" s="35" t="n">
        <v>0</v>
      </c>
      <c r="AI256" s="35" t="n">
        <v>0</v>
      </c>
      <c r="AL256" s="28" t="n">
        <v>0</v>
      </c>
      <c r="AM256" s="28" t="n">
        <v>-9.220000000000001</v>
      </c>
      <c r="AN256" s="28" t="n">
        <v>6.032</v>
      </c>
      <c r="AO256" s="28" t="n">
        <v>0</v>
      </c>
      <c r="AP256" s="29">
        <f>AA256+AB256+AC256+AD256</f>
        <v/>
      </c>
      <c r="AQ256" s="29">
        <f>AE256+AF256+AG256+AH256</f>
        <v/>
      </c>
      <c r="AR256" s="35" t="n">
        <v>0</v>
      </c>
      <c r="AS256" s="35" t="n">
        <v>0</v>
      </c>
      <c r="AT256" s="35" t="n">
        <v>0</v>
      </c>
    </row>
    <row r="257">
      <c r="C257" s="8" t="inlineStr">
        <is>
          <t>Increase in Non-Controlling Interests</t>
        </is>
      </c>
      <c r="H257" s="28" t="n">
        <v>0</v>
      </c>
      <c r="I257" s="28" t="n">
        <v>0</v>
      </c>
      <c r="J257" s="28" t="n">
        <v>0</v>
      </c>
      <c r="AK257" s="28" t="n">
        <v>0</v>
      </c>
    </row>
    <row r="258">
      <c r="C258" s="8" t="inlineStr">
        <is>
          <t>Other Financing</t>
        </is>
      </c>
      <c r="X258" s="28" t="n">
        <v>0.008</v>
      </c>
      <c r="Y258" s="28" t="n">
        <v>0</v>
      </c>
      <c r="Z258" s="28" t="n">
        <v>-0.008</v>
      </c>
      <c r="AB258" s="35" t="n">
        <v>0</v>
      </c>
      <c r="AC258" s="35" t="n">
        <v>0</v>
      </c>
      <c r="AD258" s="35" t="n">
        <v>0</v>
      </c>
      <c r="AE258" s="35" t="n">
        <v>0</v>
      </c>
      <c r="AF258" s="35" t="n">
        <v>0</v>
      </c>
      <c r="AG258" s="35" t="n">
        <v>0</v>
      </c>
      <c r="AH258" s="35" t="n">
        <v>0</v>
      </c>
      <c r="AI258" s="35" t="n">
        <v>0</v>
      </c>
      <c r="AP258" s="29">
        <f>AA258+AB258+AC258+AD258</f>
        <v/>
      </c>
      <c r="AQ258" s="29">
        <f>AE258+AF258+AG258+AH258</f>
        <v/>
      </c>
      <c r="AR258" s="35" t="n">
        <v>0</v>
      </c>
      <c r="AS258" s="35" t="n">
        <v>0</v>
      </c>
      <c r="AT258" s="35" t="n">
        <v>0</v>
      </c>
    </row>
    <row r="259">
      <c r="B259" s="6" t="inlineStr">
        <is>
          <t>Net Cash from Financing Activities (CFF)</t>
        </is>
      </c>
      <c r="G259" s="32">
        <f>G250+G251+G252+G253+G254+G255+G256+G257+G258</f>
        <v/>
      </c>
      <c r="H259" s="32">
        <f>H250+H251+H252+H253+H254+H255+H256+H257+H258</f>
        <v/>
      </c>
      <c r="I259" s="32">
        <f>I250+I251+I252+I253+I254+I255+I256+I257+I258</f>
        <v/>
      </c>
      <c r="J259" s="32">
        <f>J250+J251+J252+J253+J254+J255+J256+J257+J258</f>
        <v/>
      </c>
      <c r="K259" s="32">
        <f>K250+K251+K252+K253+K254+K255+K256+K257+K258</f>
        <v/>
      </c>
      <c r="L259" s="32">
        <f>L250+L251+L252+L253+L254+L255+L256+L257+L258</f>
        <v/>
      </c>
      <c r="M259" s="32">
        <f>M250+M251+M252+M253+M254+M255+M256+M257+M258</f>
        <v/>
      </c>
      <c r="N259" s="32">
        <f>N250+N251+N252+N253+N254+N255+N256+N257+N258</f>
        <v/>
      </c>
      <c r="O259" s="32">
        <f>O250+O251+O252+O253+O254+O255+O256+O257+O258</f>
        <v/>
      </c>
      <c r="P259" s="32">
        <f>P250+P251+P252+P253+P254+P255+P256+P257+P258</f>
        <v/>
      </c>
      <c r="Q259" s="32">
        <f>Q250+Q251+Q252+Q253+Q254+Q255+Q256+Q257+Q258</f>
        <v/>
      </c>
      <c r="R259" s="32">
        <f>R250+R251+R252+R253+R254+R255+R256+R257+R258</f>
        <v/>
      </c>
      <c r="S259" s="32">
        <f>S250+S251+S252+S253+S254+S255+S256+S257+S258</f>
        <v/>
      </c>
      <c r="T259" s="32">
        <f>T250+T251+T252+T253+T254+T255+T256+T257+T258</f>
        <v/>
      </c>
      <c r="U259" s="32">
        <f>U250+U251+U252+U253+U254+U255+U256+U257+U258</f>
        <v/>
      </c>
      <c r="V259" s="32">
        <f>V250+V251+V252+V253+V254+V255+V256+V257+V258</f>
        <v/>
      </c>
      <c r="W259" s="32">
        <f>W250+W251+W252+W253+W254+W255+W256+W257+W258</f>
        <v/>
      </c>
      <c r="X259" s="32">
        <f>X250+X251+X252+X253+X254+X255+X256+X257+X258</f>
        <v/>
      </c>
      <c r="Y259" s="32">
        <f>Y250+Y251+Y252+Y253+Y254+Y255+Y256+Y257+Y258</f>
        <v/>
      </c>
      <c r="Z259" s="32">
        <f>Z250+Z251+Z252+Z253+Z254+Z255+Z256+Z257+Z258</f>
        <v/>
      </c>
      <c r="AA259" s="32">
        <f>AA250+AA251+AA252+AA253+AA254+AA255+AA256+AA257+AA258</f>
        <v/>
      </c>
      <c r="AB259" s="32">
        <f>AB250+AB251+AB252+AB253+AB254+AB255+AB256+AB257+AB258</f>
        <v/>
      </c>
      <c r="AC259" s="32">
        <f>AC250+AC251+AC252+AC253+AC254+AC255+AC256+AC257+AC258</f>
        <v/>
      </c>
      <c r="AD259" s="32">
        <f>AD250+AD251+AD252+AD253+AD254+AD255+AD256+AD257+AD258</f>
        <v/>
      </c>
      <c r="AE259" s="32">
        <f>AE250+AE251+AE252+AE253+AE254+AE255+AE256+AE257+AE258</f>
        <v/>
      </c>
      <c r="AF259" s="32">
        <f>AF250+AF251+AF252+AF253+AF254+AF255+AF256+AF257+AF258</f>
        <v/>
      </c>
      <c r="AG259" s="32">
        <f>AG250+AG251+AG252+AG253+AG254+AG255+AG256+AG257+AG258</f>
        <v/>
      </c>
      <c r="AH259" s="32">
        <f>AH250+AH251+AH252+AH253+AH254+AH255+AH256+AH257+AH258</f>
        <v/>
      </c>
      <c r="AI259" s="32">
        <f>AI250+AI251+AI252+AI253+AI254+AI255+AI256+AI257+AI258</f>
        <v/>
      </c>
      <c r="AK259" s="32">
        <f>AK250+AK251+AK252+AK253+AK254+AK255+AK256+AK257+AK258</f>
        <v/>
      </c>
      <c r="AL259" s="32">
        <f>AL250+AL251+AL252+AL253+AL254+AL255+AL256+AL257+AL258</f>
        <v/>
      </c>
      <c r="AM259" s="32">
        <f>AM250+AM251+AM252+AM253+AM254+AM255+AM256+AM257+AM258</f>
        <v/>
      </c>
      <c r="AN259" s="32">
        <f>AN250+AN251+AN252+AN253+AN254+AN255+AN256+AN257+AN258</f>
        <v/>
      </c>
      <c r="AO259" s="32">
        <f>AO250+AO251+AO252+AO253+AO254+AO255+AO256+AO257+AO258</f>
        <v/>
      </c>
      <c r="AP259" s="32">
        <f>AP250+AP251+AP252+AP253+AP254+AP255+AP256+AP257+AP258</f>
        <v/>
      </c>
      <c r="AQ259" s="32">
        <f>AQ250+AQ251+AQ252+AQ253+AQ254+AQ255+AQ256+AQ257+AQ258</f>
        <v/>
      </c>
      <c r="AR259" s="32">
        <f>AR250+AR251+AR252+AR253+AR254+AR255+AR256+AR257+AR258</f>
        <v/>
      </c>
      <c r="AS259" s="32">
        <f>AS250+AS251+AS252+AS253+AS254+AS255+AS256+AS257+AS258</f>
        <v/>
      </c>
      <c r="AT259" s="32">
        <f>AT250+AT251+AT252+AT253+AT254+AT255+AT256+AT257+AT258</f>
        <v/>
      </c>
    </row>
    <row r="260">
      <c r="D260" s="3" t="inlineStr">
        <is>
          <t>Recon: CFF</t>
        </is>
      </c>
      <c r="G260" s="33">
        <f>IF(_reported!G23="","",G259-_reported!G23)</f>
        <v/>
      </c>
      <c r="H260" s="33">
        <f>IF(_reported!H23="","",H259-_reported!H23)</f>
        <v/>
      </c>
      <c r="I260" s="33">
        <f>IF(_reported!I23="","",I259-_reported!I23)</f>
        <v/>
      </c>
      <c r="J260" s="33">
        <f>IF(_reported!J23="","",J259-_reported!J23)</f>
        <v/>
      </c>
      <c r="K260" s="33">
        <f>IF(_reported!K23="","",K259-_reported!K23)</f>
        <v/>
      </c>
      <c r="L260" s="33">
        <f>IF(_reported!L23="","",L259-_reported!L23)</f>
        <v/>
      </c>
      <c r="M260" s="33">
        <f>IF(_reported!M23="","",M259-_reported!M23)</f>
        <v/>
      </c>
      <c r="N260" s="33">
        <f>IF(_reported!N23="","",N259-_reported!N23)</f>
        <v/>
      </c>
      <c r="O260" s="33">
        <f>IF(_reported!O23="","",O259-_reported!O23)</f>
        <v/>
      </c>
      <c r="P260" s="33">
        <f>IF(_reported!P23="","",P259-_reported!P23)</f>
        <v/>
      </c>
      <c r="Q260" s="33">
        <f>IF(_reported!Q23="","",Q259-_reported!Q23)</f>
        <v/>
      </c>
      <c r="R260" s="33">
        <f>IF(_reported!R23="","",R259-_reported!R23)</f>
        <v/>
      </c>
      <c r="S260" s="33">
        <f>IF(_reported!S23="","",S259-_reported!S23)</f>
        <v/>
      </c>
      <c r="T260" s="33">
        <f>IF(_reported!T23="","",T259-_reported!T23)</f>
        <v/>
      </c>
      <c r="U260" s="33">
        <f>IF(_reported!U23="","",U259-_reported!U23)</f>
        <v/>
      </c>
      <c r="V260" s="33">
        <f>IF(_reported!V23="","",V259-_reported!V23)</f>
        <v/>
      </c>
      <c r="W260" s="33">
        <f>IF(_reported!W23="","",W259-_reported!W23)</f>
        <v/>
      </c>
      <c r="X260" s="33">
        <f>IF(_reported!X23="","",X259-_reported!X23)</f>
        <v/>
      </c>
      <c r="Y260" s="33">
        <f>IF(_reported!Y23="","",Y259-_reported!Y23)</f>
        <v/>
      </c>
      <c r="Z260" s="33">
        <f>IF(_reported!Z23="","",Z259-_reported!Z23)</f>
        <v/>
      </c>
      <c r="AA260" s="33">
        <f>IF(_reported!AA23="","",AA259-_reported!AA23)</f>
        <v/>
      </c>
      <c r="AB260" s="33">
        <f>IF(_reported!AB23="","",AB259-_reported!AB23)</f>
        <v/>
      </c>
      <c r="AC260" s="33">
        <f>IF(_reported!AC23="","",AC259-_reported!AC23)</f>
        <v/>
      </c>
      <c r="AD260" s="33">
        <f>IF(_reported!AD23="","",AD259-_reported!AD23)</f>
        <v/>
      </c>
      <c r="AE260" s="33">
        <f>IF(_reported!AE23="","",AE259-_reported!AE23)</f>
        <v/>
      </c>
      <c r="AF260" s="33">
        <f>IF(_reported!AF23="","",AF259-_reported!AF23)</f>
        <v/>
      </c>
      <c r="AG260" s="33">
        <f>IF(_reported!AG23="","",AG259-_reported!AG23)</f>
        <v/>
      </c>
      <c r="AH260" s="33">
        <f>IF(_reported!AH23="","",AH259-_reported!AH23)</f>
        <v/>
      </c>
      <c r="AI260" s="33">
        <f>IF(_reported!AI23="","",AI259-_reported!AI23)</f>
        <v/>
      </c>
      <c r="AK260" s="33">
        <f>IF(_reported!AK23="","",AK259-_reported!AK23)</f>
        <v/>
      </c>
      <c r="AL260" s="33">
        <f>IF(_reported!AL23="","",AL259-_reported!AL23)</f>
        <v/>
      </c>
      <c r="AM260" s="33">
        <f>IF(_reported!AM23="","",AM259-_reported!AM23)</f>
        <v/>
      </c>
      <c r="AN260" s="33">
        <f>IF(_reported!AN23="","",AN259-_reported!AN23)</f>
        <v/>
      </c>
      <c r="AO260" s="33">
        <f>IF(_reported!AO23="","",AO259-_reported!AO23)</f>
        <v/>
      </c>
      <c r="AP260" s="33">
        <f>IF(_reported!AP23="","",AP259-_reported!AP23)</f>
        <v/>
      </c>
      <c r="AQ260" s="33">
        <f>IF(_reported!AQ23="","",AQ259-_reported!AQ23)</f>
        <v/>
      </c>
      <c r="AR260" s="33">
        <f>IF(_reported!AR23="","",AR259-_reported!AR23)</f>
        <v/>
      </c>
      <c r="AS260" s="33">
        <f>IF(_reported!AS23="","",AS259-_reported!AS23)</f>
        <v/>
      </c>
      <c r="AT260" s="33">
        <f>IF(_reported!AT23="","",AT259-_reported!AT23)</f>
        <v/>
      </c>
    </row>
    <row r="261"/>
    <row r="262">
      <c r="C262" s="8" t="inlineStr">
        <is>
          <t>Effects of Exchange Rate Changes on Cash</t>
        </is>
      </c>
      <c r="G262" s="28" t="n">
        <v>28.131</v>
      </c>
      <c r="H262" s="28" t="n">
        <v>5.745</v>
      </c>
      <c r="I262" s="28" t="n">
        <v>130.86</v>
      </c>
      <c r="J262" s="28" t="n">
        <v>19.573</v>
      </c>
      <c r="K262" s="28" t="n">
        <v>63.856</v>
      </c>
      <c r="L262" s="28" t="n">
        <v>382.399</v>
      </c>
      <c r="M262" s="28" t="n">
        <v>92.07899999999999</v>
      </c>
      <c r="N262" s="28" t="n">
        <v>-337.876</v>
      </c>
      <c r="O262" s="28" t="n">
        <v>69.11</v>
      </c>
      <c r="P262" s="28" t="n">
        <v>-18.285</v>
      </c>
      <c r="Q262" s="28" t="n">
        <v>65.693</v>
      </c>
      <c r="R262" s="28" t="n">
        <v>-146.505</v>
      </c>
      <c r="S262" s="28" t="n">
        <v>144.583</v>
      </c>
      <c r="T262" s="28" t="n">
        <v>76.798</v>
      </c>
      <c r="U262" s="28" t="n">
        <v>-177.879</v>
      </c>
      <c r="V262" s="28" t="n">
        <v>486.978</v>
      </c>
      <c r="W262" s="28" t="n">
        <v>38.875</v>
      </c>
      <c r="X262" s="28" t="n">
        <v>-371.737</v>
      </c>
      <c r="Y262" s="28" t="n">
        <v>241.418</v>
      </c>
      <c r="Z262" s="28" t="n">
        <v>-63.79</v>
      </c>
      <c r="AA262" s="28" t="n">
        <v>499.397</v>
      </c>
      <c r="AB262" s="35" t="n">
        <v>0</v>
      </c>
      <c r="AC262" s="35" t="n">
        <v>0</v>
      </c>
      <c r="AD262" s="35" t="n">
        <v>0</v>
      </c>
      <c r="AE262" s="35" t="n">
        <v>0</v>
      </c>
      <c r="AF262" s="35" t="n">
        <v>0</v>
      </c>
      <c r="AG262" s="35" t="n">
        <v>0</v>
      </c>
      <c r="AH262" s="35" t="n">
        <v>0</v>
      </c>
      <c r="AI262" s="35" t="n">
        <v>0</v>
      </c>
      <c r="AK262" s="28" t="n">
        <v>184.309</v>
      </c>
      <c r="AL262" s="28" t="n">
        <v>200.458</v>
      </c>
      <c r="AM262" s="28" t="n">
        <v>-29.987</v>
      </c>
      <c r="AN262" s="28" t="n">
        <v>530.48</v>
      </c>
      <c r="AO262" s="28" t="n">
        <v>-155.234</v>
      </c>
      <c r="AP262" s="29">
        <f>AA262+AB262+AC262+AD262</f>
        <v/>
      </c>
      <c r="AQ262" s="29">
        <f>AE262+AF262+AG262+AH262</f>
        <v/>
      </c>
      <c r="AR262" s="35" t="n">
        <v>0</v>
      </c>
      <c r="AS262" s="35" t="n">
        <v>0</v>
      </c>
      <c r="AT262" s="35" t="n">
        <v>0</v>
      </c>
    </row>
    <row r="263">
      <c r="C263" s="8" t="inlineStr">
        <is>
          <t>Classification as Held for Sale (cash reclass)</t>
        </is>
      </c>
      <c r="T263" s="28" t="n">
        <v>-82.899</v>
      </c>
      <c r="U263" s="28" t="n">
        <v>-21.948</v>
      </c>
      <c r="V263" s="28" t="n">
        <v>104.847</v>
      </c>
      <c r="X263" s="28" t="n">
        <v>-45.946</v>
      </c>
      <c r="Y263" s="28" t="n">
        <v>45.946</v>
      </c>
      <c r="Z263" s="28" t="n">
        <v>0</v>
      </c>
      <c r="AB263" s="35" t="n">
        <v>0</v>
      </c>
      <c r="AC263" s="35" t="n">
        <v>0</v>
      </c>
      <c r="AD263" s="35" t="n">
        <v>0</v>
      </c>
      <c r="AE263" s="35" t="n">
        <v>0</v>
      </c>
      <c r="AF263" s="35" t="n">
        <v>0</v>
      </c>
      <c r="AG263" s="35" t="n">
        <v>0</v>
      </c>
      <c r="AH263" s="35" t="n">
        <v>0</v>
      </c>
      <c r="AI263" s="35" t="n">
        <v>0</v>
      </c>
      <c r="AP263" s="29">
        <f>AA263+AB263+AC263+AD263</f>
        <v/>
      </c>
      <c r="AQ263" s="29">
        <f>AE263+AF263+AG263+AH263</f>
        <v/>
      </c>
      <c r="AR263" s="35" t="n">
        <v>0</v>
      </c>
      <c r="AS263" s="35" t="n">
        <v>0</v>
      </c>
      <c r="AT263" s="35" t="n">
        <v>0</v>
      </c>
    </row>
    <row r="264">
      <c r="B264" s="6" t="inlineStr">
        <is>
          <t>Net Increase (Decrease) in Cash</t>
        </is>
      </c>
      <c r="G264" s="32">
        <f>G223+G247+G259+G262+G263</f>
        <v/>
      </c>
      <c r="H264" s="32">
        <f>H223+H247+H259+H262+H263</f>
        <v/>
      </c>
      <c r="I264" s="32">
        <f>I223+I247+I259+I262+I263</f>
        <v/>
      </c>
      <c r="J264" s="32">
        <f>J223+J247+J259+J262+J263</f>
        <v/>
      </c>
      <c r="K264" s="32">
        <f>K223+K247+K259+K262+K263</f>
        <v/>
      </c>
      <c r="L264" s="32">
        <f>L223+L247+L259+L262+L263</f>
        <v/>
      </c>
      <c r="M264" s="32">
        <f>M223+M247+M259+M262+M263</f>
        <v/>
      </c>
      <c r="N264" s="32">
        <f>N223+N247+N259+N262+N263</f>
        <v/>
      </c>
      <c r="O264" s="32">
        <f>O223+O247+O259+O262+O263</f>
        <v/>
      </c>
      <c r="P264" s="32">
        <f>P223+P247+P259+P262+P263</f>
        <v/>
      </c>
      <c r="Q264" s="32">
        <f>Q223+Q247+Q259+Q262+Q263</f>
        <v/>
      </c>
      <c r="R264" s="32">
        <f>R223+R247+R259+R262+R263</f>
        <v/>
      </c>
      <c r="S264" s="32">
        <f>S223+S247+S259+S262+S263</f>
        <v/>
      </c>
      <c r="T264" s="32">
        <f>T223+T247+T259+T262+T263</f>
        <v/>
      </c>
      <c r="U264" s="32">
        <f>U223+U247+U259+U262+U263</f>
        <v/>
      </c>
      <c r="V264" s="32">
        <f>V223+V247+V259+V262+V263</f>
        <v/>
      </c>
      <c r="W264" s="32">
        <f>W223+W247+W259+W262+W263</f>
        <v/>
      </c>
      <c r="X264" s="32">
        <f>X223+X247+X259+X262+X263</f>
        <v/>
      </c>
      <c r="Y264" s="32">
        <f>Y223+Y247+Y259+Y262+Y263</f>
        <v/>
      </c>
      <c r="Z264" s="32">
        <f>Z223+Z247+Z259+Z262+Z263</f>
        <v/>
      </c>
      <c r="AA264" s="32">
        <f>AA223+AA247+AA259+AA262+AA263</f>
        <v/>
      </c>
      <c r="AB264" s="32">
        <f>AB223+AB247+AB259+AB262+AB263</f>
        <v/>
      </c>
      <c r="AC264" s="32">
        <f>AC223+AC247+AC259+AC262+AC263</f>
        <v/>
      </c>
      <c r="AD264" s="32">
        <f>AD223+AD247+AD259+AD262+AD263</f>
        <v/>
      </c>
      <c r="AE264" s="32">
        <f>AE223+AE247+AE259+AE262+AE263</f>
        <v/>
      </c>
      <c r="AF264" s="32">
        <f>AF223+AF247+AF259+AF262+AF263</f>
        <v/>
      </c>
      <c r="AG264" s="32">
        <f>AG223+AG247+AG259+AG262+AG263</f>
        <v/>
      </c>
      <c r="AH264" s="32">
        <f>AH223+AH247+AH259+AH262+AH263</f>
        <v/>
      </c>
      <c r="AI264" s="32">
        <f>AI223+AI247+AI259+AI262+AI263</f>
        <v/>
      </c>
      <c r="AK264" s="32">
        <f>AK223+AK247+AK259+AK262+AK263</f>
        <v/>
      </c>
      <c r="AL264" s="32">
        <f>AL223+AL247+AL259+AL262+AL263</f>
        <v/>
      </c>
      <c r="AM264" s="32">
        <f>AM223+AM247+AM259+AM262+AM263</f>
        <v/>
      </c>
      <c r="AN264" s="32">
        <f>AN223+AN247+AN259+AN262+AN263</f>
        <v/>
      </c>
      <c r="AO264" s="32">
        <f>AO223+AO247+AO259+AO262+AO263</f>
        <v/>
      </c>
      <c r="AP264" s="32">
        <f>AP223+AP247+AP259+AP262+AP263</f>
        <v/>
      </c>
      <c r="AQ264" s="32">
        <f>AQ223+AQ247+AQ259+AQ262+AQ263</f>
        <v/>
      </c>
      <c r="AR264" s="32">
        <f>AR223+AR247+AR259+AR262+AR263</f>
        <v/>
      </c>
      <c r="AS264" s="32">
        <f>AS223+AS247+AS259+AS262+AS263</f>
        <v/>
      </c>
      <c r="AT264" s="32">
        <f>AT223+AT247+AT259+AT262+AT263</f>
        <v/>
      </c>
    </row>
    <row r="265">
      <c r="D265" s="3" t="inlineStr">
        <is>
          <t>Recon: Net Change in Cash</t>
        </is>
      </c>
      <c r="G265" s="33">
        <f>IF(_reported!G24="","",G264-_reported!G24)</f>
        <v/>
      </c>
      <c r="H265" s="33">
        <f>IF(_reported!H24="","",H264-_reported!H24)</f>
        <v/>
      </c>
      <c r="I265" s="33">
        <f>IF(_reported!I24="","",I264-_reported!I24)</f>
        <v/>
      </c>
      <c r="J265" s="33">
        <f>IF(_reported!J24="","",J264-_reported!J24)</f>
        <v/>
      </c>
      <c r="K265" s="33">
        <f>IF(_reported!K24="","",K264-_reported!K24)</f>
        <v/>
      </c>
      <c r="L265" s="33">
        <f>IF(_reported!L24="","",L264-_reported!L24)</f>
        <v/>
      </c>
      <c r="M265" s="33">
        <f>IF(_reported!M24="","",M264-_reported!M24)</f>
        <v/>
      </c>
      <c r="N265" s="33">
        <f>IF(_reported!N24="","",N264-_reported!N24)</f>
        <v/>
      </c>
      <c r="O265" s="33">
        <f>IF(_reported!O24="","",O264-_reported!O24)</f>
        <v/>
      </c>
      <c r="P265" s="33">
        <f>IF(_reported!P24="","",P264-_reported!P24)</f>
        <v/>
      </c>
      <c r="Q265" s="33">
        <f>IF(_reported!Q24="","",Q264-_reported!Q24)</f>
        <v/>
      </c>
      <c r="R265" s="33">
        <f>IF(_reported!R24="","",R264-_reported!R24)</f>
        <v/>
      </c>
      <c r="S265" s="33">
        <f>IF(_reported!S24="","",S264-_reported!S24)</f>
        <v/>
      </c>
      <c r="T265" s="33">
        <f>IF(_reported!T24="","",T264-_reported!T24)</f>
        <v/>
      </c>
      <c r="U265" s="33">
        <f>IF(_reported!U24="","",U264-_reported!U24)</f>
        <v/>
      </c>
      <c r="V265" s="33">
        <f>IF(_reported!V24="","",V264-_reported!V24)</f>
        <v/>
      </c>
      <c r="W265" s="33">
        <f>IF(_reported!W24="","",W264-_reported!W24)</f>
        <v/>
      </c>
      <c r="X265" s="33">
        <f>IF(_reported!X24="","",X264-_reported!X24)</f>
        <v/>
      </c>
      <c r="Y265" s="33">
        <f>IF(_reported!Y24="","",Y264-_reported!Y24)</f>
        <v/>
      </c>
      <c r="Z265" s="33">
        <f>IF(_reported!Z24="","",Z264-_reported!Z24)</f>
        <v/>
      </c>
      <c r="AA265" s="33">
        <f>IF(_reported!AA24="","",AA264-_reported!AA24)</f>
        <v/>
      </c>
      <c r="AB265" s="33">
        <f>IF(_reported!AB24="","",AB264-_reported!AB24)</f>
        <v/>
      </c>
      <c r="AC265" s="33">
        <f>IF(_reported!AC24="","",AC264-_reported!AC24)</f>
        <v/>
      </c>
      <c r="AD265" s="33">
        <f>IF(_reported!AD24="","",AD264-_reported!AD24)</f>
        <v/>
      </c>
      <c r="AE265" s="33">
        <f>IF(_reported!AE24="","",AE264-_reported!AE24)</f>
        <v/>
      </c>
      <c r="AF265" s="33">
        <f>IF(_reported!AF24="","",AF264-_reported!AF24)</f>
        <v/>
      </c>
      <c r="AG265" s="33">
        <f>IF(_reported!AG24="","",AG264-_reported!AG24)</f>
        <v/>
      </c>
      <c r="AH265" s="33">
        <f>IF(_reported!AH24="","",AH264-_reported!AH24)</f>
        <v/>
      </c>
      <c r="AI265" s="33">
        <f>IF(_reported!AI24="","",AI264-_reported!AI24)</f>
        <v/>
      </c>
      <c r="AK265" s="33">
        <f>IF(_reported!AK24="","",AK264-_reported!AK24)</f>
        <v/>
      </c>
      <c r="AL265" s="33">
        <f>IF(_reported!AL24="","",AL264-_reported!AL24)</f>
        <v/>
      </c>
      <c r="AM265" s="33">
        <f>IF(_reported!AM24="","",AM264-_reported!AM24)</f>
        <v/>
      </c>
      <c r="AN265" s="33">
        <f>IF(_reported!AN24="","",AN264-_reported!AN24)</f>
        <v/>
      </c>
      <c r="AO265" s="33">
        <f>IF(_reported!AO24="","",AO264-_reported!AO24)</f>
        <v/>
      </c>
      <c r="AP265" s="33">
        <f>IF(_reported!AP24="","",AP264-_reported!AP24)</f>
        <v/>
      </c>
      <c r="AQ265" s="33">
        <f>IF(_reported!AQ24="","",AQ264-_reported!AQ24)</f>
        <v/>
      </c>
      <c r="AR265" s="33">
        <f>IF(_reported!AR24="","",AR264-_reported!AR24)</f>
        <v/>
      </c>
      <c r="AS265" s="33">
        <f>IF(_reported!AS24="","",AS264-_reported!AS24)</f>
        <v/>
      </c>
      <c r="AT265" s="33">
        <f>IF(_reported!AT24="","",AT264-_reported!AT24)</f>
        <v/>
      </c>
    </row>
    <row r="266"/>
    <row r="267">
      <c r="C267" s="8" t="inlineStr">
        <is>
          <t>Cash and Cash Equivalents, Beginning of Period</t>
        </is>
      </c>
      <c r="G267" s="28" t="n">
        <v>2975.989</v>
      </c>
      <c r="H267" s="28" t="n">
        <v>2226.144</v>
      </c>
      <c r="I267" s="28" t="n">
        <v>2666.351</v>
      </c>
      <c r="J267" s="28" t="n">
        <v>2761.977</v>
      </c>
      <c r="K267" s="28" t="n">
        <v>5057.982</v>
      </c>
      <c r="L267" s="28" t="n">
        <v>4982.764</v>
      </c>
      <c r="M267" s="28" t="n">
        <v>4546.312</v>
      </c>
      <c r="N267" s="28" t="n">
        <v>4719.217</v>
      </c>
      <c r="O267" s="28" t="n">
        <v>4977.007</v>
      </c>
      <c r="P267" s="28" t="n">
        <v>4894.782</v>
      </c>
      <c r="Q267" s="28" t="n">
        <v>6040.81</v>
      </c>
      <c r="R267" s="28" t="n">
        <v>7122.306</v>
      </c>
      <c r="S267" s="28" t="n">
        <v>7587.329</v>
      </c>
      <c r="T267" s="28" t="n">
        <v>8381.395</v>
      </c>
      <c r="U267" s="28" t="n">
        <v>7933.829</v>
      </c>
      <c r="V267" s="28" t="n">
        <v>9135.688</v>
      </c>
      <c r="W267" s="28" t="n">
        <v>11205.117</v>
      </c>
      <c r="X267" s="28" t="n">
        <v>12558.069</v>
      </c>
      <c r="Y267" s="28" t="n">
        <v>9075.311</v>
      </c>
      <c r="Z267" s="28" t="n">
        <v>10814.515</v>
      </c>
      <c r="AA267" s="28" t="n">
        <v>14923.766</v>
      </c>
      <c r="AB267" s="29">
        <f>AA268</f>
        <v/>
      </c>
      <c r="AC267" s="29">
        <f>AB268</f>
        <v/>
      </c>
      <c r="AD267" s="29">
        <f>AC268</f>
        <v/>
      </c>
      <c r="AE267" s="29">
        <f>AD268</f>
        <v/>
      </c>
      <c r="AF267" s="29">
        <f>AE268</f>
        <v/>
      </c>
      <c r="AG267" s="29">
        <f>AF268</f>
        <v/>
      </c>
      <c r="AH267" s="29">
        <f>AG268</f>
        <v/>
      </c>
      <c r="AI267" s="29">
        <f>AH268</f>
        <v/>
      </c>
      <c r="AK267" s="28" t="n">
        <v>2975.989</v>
      </c>
      <c r="AL267" s="28" t="n">
        <v>5057.982</v>
      </c>
      <c r="AM267" s="28" t="n">
        <v>4977.007</v>
      </c>
      <c r="AN267" s="28" t="n">
        <v>7587.329</v>
      </c>
      <c r="AO267" s="28" t="n">
        <v>11205.117</v>
      </c>
      <c r="AP267" s="29">
        <f>AA267</f>
        <v/>
      </c>
      <c r="AQ267" s="29">
        <f>AE267</f>
        <v/>
      </c>
      <c r="AR267" s="29">
        <f>AQ268</f>
        <v/>
      </c>
      <c r="AS267" s="29">
        <f>AR268</f>
        <v/>
      </c>
      <c r="AT267" s="29">
        <f>AS268</f>
        <v/>
      </c>
    </row>
    <row r="268">
      <c r="B268" s="6" t="inlineStr">
        <is>
          <t>Cash and Cash Equivalents, End of Period</t>
        </is>
      </c>
      <c r="G268" s="32">
        <f>G267+G264</f>
        <v/>
      </c>
      <c r="H268" s="32">
        <f>H267+H264</f>
        <v/>
      </c>
      <c r="I268" s="32">
        <f>I267+I264</f>
        <v/>
      </c>
      <c r="J268" s="32">
        <f>J267+J264</f>
        <v/>
      </c>
      <c r="K268" s="32">
        <f>K267+K264</f>
        <v/>
      </c>
      <c r="L268" s="32">
        <f>L267+L264</f>
        <v/>
      </c>
      <c r="M268" s="32">
        <f>M267+M264</f>
        <v/>
      </c>
      <c r="N268" s="32">
        <f>N267+N264</f>
        <v/>
      </c>
      <c r="O268" s="32">
        <f>O267+O264</f>
        <v/>
      </c>
      <c r="P268" s="32">
        <f>P267+P264</f>
        <v/>
      </c>
      <c r="Q268" s="32">
        <f>Q267+Q264</f>
        <v/>
      </c>
      <c r="R268" s="32">
        <f>R267+R264</f>
        <v/>
      </c>
      <c r="S268" s="32">
        <f>S267+S264</f>
        <v/>
      </c>
      <c r="T268" s="32">
        <f>T267+T264</f>
        <v/>
      </c>
      <c r="U268" s="32">
        <f>U267+U264</f>
        <v/>
      </c>
      <c r="V268" s="32">
        <f>V267+V264</f>
        <v/>
      </c>
      <c r="W268" s="32">
        <f>W267+W264</f>
        <v/>
      </c>
      <c r="X268" s="32">
        <f>X267+X264</f>
        <v/>
      </c>
      <c r="Y268" s="32">
        <f>Y267+Y264</f>
        <v/>
      </c>
      <c r="Z268" s="32">
        <f>Z267+Z264</f>
        <v/>
      </c>
      <c r="AA268" s="32">
        <f>AA267+AA264</f>
        <v/>
      </c>
      <c r="AB268" s="32">
        <f>AB267+AB264</f>
        <v/>
      </c>
      <c r="AC268" s="32">
        <f>AC267+AC264</f>
        <v/>
      </c>
      <c r="AD268" s="32">
        <f>AD267+AD264</f>
        <v/>
      </c>
      <c r="AE268" s="32">
        <f>AE267+AE264</f>
        <v/>
      </c>
      <c r="AF268" s="32">
        <f>AF267+AF264</f>
        <v/>
      </c>
      <c r="AG268" s="32">
        <f>AG267+AG264</f>
        <v/>
      </c>
      <c r="AH268" s="32">
        <f>AH267+AH264</f>
        <v/>
      </c>
      <c r="AI268" s="32">
        <f>AI267+AI264</f>
        <v/>
      </c>
      <c r="AK268" s="32">
        <f>AK267+AK264</f>
        <v/>
      </c>
      <c r="AL268" s="32">
        <f>AL267+AL264</f>
        <v/>
      </c>
      <c r="AM268" s="32">
        <f>AM267+AM264</f>
        <v/>
      </c>
      <c r="AN268" s="32">
        <f>AN267+AN264</f>
        <v/>
      </c>
      <c r="AO268" s="32">
        <f>AO267+AO264</f>
        <v/>
      </c>
      <c r="AP268" s="32">
        <f>AP267+AP264</f>
        <v/>
      </c>
      <c r="AQ268" s="32">
        <f>AQ267+AQ264</f>
        <v/>
      </c>
      <c r="AR268" s="32">
        <f>AR267+AR264</f>
        <v/>
      </c>
      <c r="AS268" s="32">
        <f>AS267+AS264</f>
        <v/>
      </c>
      <c r="AT268" s="32">
        <f>AT267+AT264</f>
        <v/>
      </c>
    </row>
    <row r="269">
      <c r="D269" s="3" t="inlineStr">
        <is>
          <t>Recon: Cash Tie-out (CF End - BS Cash)</t>
        </is>
      </c>
      <c r="G269" s="33">
        <f>G268-G85</f>
        <v/>
      </c>
      <c r="H269" s="33">
        <f>H268-H85</f>
        <v/>
      </c>
      <c r="I269" s="33">
        <f>I268-I85</f>
        <v/>
      </c>
      <c r="J269" s="33">
        <f>J268-J85</f>
        <v/>
      </c>
      <c r="K269" s="33">
        <f>K268-K85</f>
        <v/>
      </c>
      <c r="L269" s="33">
        <f>L268-L85</f>
        <v/>
      </c>
      <c r="M269" s="33">
        <f>M268-M85</f>
        <v/>
      </c>
      <c r="N269" s="33">
        <f>N268-N85</f>
        <v/>
      </c>
      <c r="O269" s="33">
        <f>O268-O85</f>
        <v/>
      </c>
      <c r="P269" s="33">
        <f>P268-P85</f>
        <v/>
      </c>
      <c r="Q269" s="33">
        <f>Q268-Q85</f>
        <v/>
      </c>
      <c r="R269" s="33">
        <f>R268-R85</f>
        <v/>
      </c>
      <c r="S269" s="33">
        <f>S268-S85</f>
        <v/>
      </c>
      <c r="T269" s="33">
        <f>T268-T85</f>
        <v/>
      </c>
      <c r="U269" s="33">
        <f>U268-U85</f>
        <v/>
      </c>
      <c r="V269" s="33">
        <f>V268-V85</f>
        <v/>
      </c>
      <c r="W269" s="33">
        <f>W268-W85</f>
        <v/>
      </c>
      <c r="X269" s="33">
        <f>X268-X85</f>
        <v/>
      </c>
      <c r="Y269" s="33">
        <f>Y268-Y85</f>
        <v/>
      </c>
      <c r="Z269" s="33">
        <f>Z268-Z85</f>
        <v/>
      </c>
      <c r="AA269" s="33">
        <f>AA268-AA85</f>
        <v/>
      </c>
      <c r="AB269" s="33">
        <f>AB268-AB85</f>
        <v/>
      </c>
      <c r="AC269" s="33">
        <f>AC268-AC85</f>
        <v/>
      </c>
      <c r="AD269" s="33">
        <f>AD268-AD85</f>
        <v/>
      </c>
      <c r="AE269" s="33">
        <f>AE268-AE85</f>
        <v/>
      </c>
      <c r="AF269" s="33">
        <f>AF268-AF85</f>
        <v/>
      </c>
      <c r="AG269" s="33">
        <f>AG268-AG85</f>
        <v/>
      </c>
      <c r="AH269" s="33">
        <f>AH268-AH85</f>
        <v/>
      </c>
      <c r="AI269" s="33">
        <f>AI268-AI85</f>
        <v/>
      </c>
      <c r="AK269" s="33">
        <f>AK268-AK85</f>
        <v/>
      </c>
      <c r="AL269" s="33">
        <f>AL268-AL85</f>
        <v/>
      </c>
      <c r="AM269" s="33">
        <f>AM268-AM85</f>
        <v/>
      </c>
      <c r="AN269" s="33">
        <f>AN268-AN85</f>
        <v/>
      </c>
      <c r="AO269" s="33">
        <f>AO268-AO85</f>
        <v/>
      </c>
      <c r="AP269" s="33">
        <f>AP268-AP85</f>
        <v/>
      </c>
      <c r="AQ269" s="33">
        <f>AQ268-AQ85</f>
        <v/>
      </c>
      <c r="AR269" s="33">
        <f>AR268-AR85</f>
        <v/>
      </c>
      <c r="AS269" s="33">
        <f>AS268-AS85</f>
        <v/>
      </c>
      <c r="AT269" s="33">
        <f>AT268-AT85</f>
        <v/>
      </c>
    </row>
    <row r="270"/>
    <row r="271"/>
    <row r="272">
      <c r="B272" s="21" t="inlineStr">
        <is>
          <t>Cash Flow Ratios &amp; Assumptions</t>
        </is>
      </c>
      <c r="C272" s="21" t="n"/>
      <c r="D272" s="21" t="n"/>
      <c r="E272" s="21" t="n"/>
      <c r="F272" s="21" t="n"/>
      <c r="G272" s="21" t="n"/>
      <c r="H272" s="21" t="n"/>
      <c r="I272" s="21" t="n"/>
      <c r="J272" s="21" t="n"/>
      <c r="K272" s="21" t="n"/>
      <c r="L272" s="21" t="n"/>
      <c r="M272" s="21" t="n"/>
      <c r="N272" s="21" t="n"/>
      <c r="O272" s="21" t="n"/>
      <c r="P272" s="21" t="n"/>
      <c r="Q272" s="21" t="n"/>
      <c r="R272" s="21" t="n"/>
      <c r="S272" s="21" t="n"/>
      <c r="T272" s="21" t="n"/>
      <c r="U272" s="21" t="n"/>
      <c r="V272" s="21" t="n"/>
      <c r="W272" s="21" t="n"/>
      <c r="X272" s="21" t="n"/>
      <c r="Y272" s="21" t="n"/>
      <c r="Z272" s="21" t="n"/>
      <c r="AA272" s="21" t="n"/>
      <c r="AB272" s="21" t="n"/>
      <c r="AC272" s="21" t="n"/>
      <c r="AD272" s="21" t="n"/>
      <c r="AE272" s="21" t="n"/>
      <c r="AF272" s="21" t="n"/>
      <c r="AG272" s="21" t="n"/>
      <c r="AH272" s="21" t="n"/>
      <c r="AI272" s="21" t="n"/>
      <c r="AK272" s="21" t="n"/>
      <c r="AL272" s="21" t="n"/>
      <c r="AM272" s="21" t="n"/>
      <c r="AN272" s="21" t="n"/>
      <c r="AO272" s="21" t="n"/>
      <c r="AP272" s="21" t="n"/>
      <c r="AQ272" s="21" t="n"/>
      <c r="AR272" s="21" t="n"/>
      <c r="AS272" s="21" t="n"/>
      <c r="AT272" s="21" t="n"/>
    </row>
    <row r="273"/>
    <row r="274">
      <c r="D274" s="6" t="inlineStr">
        <is>
          <t>Free Cash Flow (CFO + Capex) (₩B)</t>
        </is>
      </c>
      <c r="G274" s="48">
        <f>G223+G236</f>
        <v/>
      </c>
      <c r="H274" s="48">
        <f>H223+H236</f>
        <v/>
      </c>
      <c r="I274" s="48">
        <f>I223+I236</f>
        <v/>
      </c>
      <c r="J274" s="48">
        <f>J223+J236</f>
        <v/>
      </c>
      <c r="K274" s="48">
        <f>K223+K236</f>
        <v/>
      </c>
      <c r="L274" s="48">
        <f>L223+L236</f>
        <v/>
      </c>
      <c r="M274" s="48">
        <f>M223+M236</f>
        <v/>
      </c>
      <c r="N274" s="48">
        <f>N223+N236</f>
        <v/>
      </c>
      <c r="O274" s="48">
        <f>O223+O236</f>
        <v/>
      </c>
      <c r="P274" s="48">
        <f>P223+P236</f>
        <v/>
      </c>
      <c r="Q274" s="48">
        <f>Q223+Q236</f>
        <v/>
      </c>
      <c r="R274" s="48">
        <f>R223+R236</f>
        <v/>
      </c>
      <c r="S274" s="48">
        <f>S223+S236</f>
        <v/>
      </c>
      <c r="T274" s="48">
        <f>T223+T236</f>
        <v/>
      </c>
      <c r="U274" s="48">
        <f>U223+U236</f>
        <v/>
      </c>
      <c r="V274" s="48">
        <f>V223+V236</f>
        <v/>
      </c>
      <c r="W274" s="48">
        <f>W223+W236</f>
        <v/>
      </c>
      <c r="X274" s="48">
        <f>X223+X236</f>
        <v/>
      </c>
      <c r="Y274" s="48">
        <f>Y223+Y236</f>
        <v/>
      </c>
      <c r="Z274" s="48">
        <f>Z223+Z236</f>
        <v/>
      </c>
      <c r="AA274" s="48">
        <f>AA223+AA236</f>
        <v/>
      </c>
      <c r="AB274" s="49">
        <f>AB223+AB236</f>
        <v/>
      </c>
      <c r="AC274" s="49">
        <f>AC223+AC236</f>
        <v/>
      </c>
      <c r="AD274" s="49">
        <f>AD223+AD236</f>
        <v/>
      </c>
      <c r="AE274" s="49">
        <f>AE223+AE236</f>
        <v/>
      </c>
      <c r="AF274" s="49">
        <f>AF223+AF236</f>
        <v/>
      </c>
      <c r="AG274" s="49">
        <f>AG223+AG236</f>
        <v/>
      </c>
      <c r="AH274" s="49">
        <f>AH223+AH236</f>
        <v/>
      </c>
      <c r="AI274" s="49">
        <f>AI223+AI236</f>
        <v/>
      </c>
      <c r="AK274" s="48">
        <f>AK223+AK236</f>
        <v/>
      </c>
      <c r="AL274" s="48">
        <f>AL223+AL236</f>
        <v/>
      </c>
      <c r="AM274" s="48">
        <f>AM223+AM236</f>
        <v/>
      </c>
      <c r="AN274" s="48">
        <f>AN223+AN236</f>
        <v/>
      </c>
      <c r="AO274" s="48">
        <f>AO223+AO236</f>
        <v/>
      </c>
      <c r="AP274" s="49">
        <f>AP223+AP236</f>
        <v/>
      </c>
      <c r="AQ274" s="49">
        <f>AQ223+AQ236</f>
        <v/>
      </c>
      <c r="AR274" s="49">
        <f>AR223+AR236</f>
        <v/>
      </c>
      <c r="AS274" s="49">
        <f>AS223+AS236</f>
        <v/>
      </c>
      <c r="AT274" s="49">
        <f>AT223+AT236</f>
        <v/>
      </c>
    </row>
    <row r="275">
      <c r="D275" s="8" t="inlineStr">
        <is>
          <t>OCF Margin (CFO / Revenue)</t>
        </is>
      </c>
      <c r="G275" s="38">
        <f>IFERROR(G223/G13,"")</f>
        <v/>
      </c>
      <c r="H275" s="38">
        <f>IFERROR(H223/H13,"")</f>
        <v/>
      </c>
      <c r="I275" s="38">
        <f>IFERROR(I223/I13,"")</f>
        <v/>
      </c>
      <c r="J275" s="38">
        <f>IFERROR(J223/J13,"")</f>
        <v/>
      </c>
      <c r="K275" s="38">
        <f>IFERROR(K223/K13,"")</f>
        <v/>
      </c>
      <c r="L275" s="38">
        <f>IFERROR(L223/L13,"")</f>
        <v/>
      </c>
      <c r="M275" s="38">
        <f>IFERROR(M223/M13,"")</f>
        <v/>
      </c>
      <c r="N275" s="38">
        <f>IFERROR(N223/N13,"")</f>
        <v/>
      </c>
      <c r="O275" s="38">
        <f>IFERROR(O223/O13,"")</f>
        <v/>
      </c>
      <c r="P275" s="38">
        <f>IFERROR(P223/P13,"")</f>
        <v/>
      </c>
      <c r="Q275" s="38">
        <f>IFERROR(Q223/Q13,"")</f>
        <v/>
      </c>
      <c r="R275" s="38">
        <f>IFERROR(R223/R13,"")</f>
        <v/>
      </c>
      <c r="S275" s="38">
        <f>IFERROR(S223/S13,"")</f>
        <v/>
      </c>
      <c r="T275" s="38">
        <f>IFERROR(T223/T13,"")</f>
        <v/>
      </c>
      <c r="U275" s="38">
        <f>IFERROR(U223/U13,"")</f>
        <v/>
      </c>
      <c r="V275" s="38">
        <f>IFERROR(V223/V13,"")</f>
        <v/>
      </c>
      <c r="W275" s="38">
        <f>IFERROR(W223/W13,"")</f>
        <v/>
      </c>
      <c r="X275" s="38">
        <f>IFERROR(X223/X13,"")</f>
        <v/>
      </c>
      <c r="Y275" s="38">
        <f>IFERROR(Y223/Y13,"")</f>
        <v/>
      </c>
      <c r="Z275" s="38">
        <f>IFERROR(Z223/Z13,"")</f>
        <v/>
      </c>
      <c r="AA275" s="38">
        <f>IFERROR(AA223/AA13,"")</f>
        <v/>
      </c>
      <c r="AB275" s="39">
        <f>IFERROR(AB223/AB13,"")</f>
        <v/>
      </c>
      <c r="AC275" s="39">
        <f>IFERROR(AC223/AC13,"")</f>
        <v/>
      </c>
      <c r="AD275" s="39">
        <f>IFERROR(AD223/AD13,"")</f>
        <v/>
      </c>
      <c r="AE275" s="39">
        <f>IFERROR(AE223/AE13,"")</f>
        <v/>
      </c>
      <c r="AF275" s="39">
        <f>IFERROR(AF223/AF13,"")</f>
        <v/>
      </c>
      <c r="AG275" s="39">
        <f>IFERROR(AG223/AG13,"")</f>
        <v/>
      </c>
      <c r="AH275" s="39">
        <f>IFERROR(AH223/AH13,"")</f>
        <v/>
      </c>
      <c r="AI275" s="39">
        <f>IFERROR(AI223/AI13,"")</f>
        <v/>
      </c>
      <c r="AK275" s="38">
        <f>IFERROR(AK223/AK13,"")</f>
        <v/>
      </c>
      <c r="AL275" s="38">
        <f>IFERROR(AL223/AL13,"")</f>
        <v/>
      </c>
      <c r="AM275" s="38">
        <f>IFERROR(AM223/AM13,"")</f>
        <v/>
      </c>
      <c r="AN275" s="38">
        <f>IFERROR(AN223/AN13,"")</f>
        <v/>
      </c>
      <c r="AO275" s="38">
        <f>IFERROR(AO223/AO13,"")</f>
        <v/>
      </c>
      <c r="AP275" s="39">
        <f>IFERROR(AP223/AP13,"")</f>
        <v/>
      </c>
      <c r="AQ275" s="39">
        <f>IFERROR(AQ223/AQ13,"")</f>
        <v/>
      </c>
      <c r="AR275" s="39">
        <f>IFERROR(AR223/AR13,"")</f>
        <v/>
      </c>
      <c r="AS275" s="39">
        <f>IFERROR(AS223/AS13,"")</f>
        <v/>
      </c>
      <c r="AT275" s="39">
        <f>IFERROR(AT223/AT13,"")</f>
        <v/>
      </c>
    </row>
    <row r="276">
      <c r="D276" s="8" t="inlineStr">
        <is>
          <t>FCF Margin (FCF / Revenue)</t>
        </is>
      </c>
      <c r="G276" s="38">
        <f>IFERROR((G223+G236)/G13,"")</f>
        <v/>
      </c>
      <c r="H276" s="38">
        <f>IFERROR((H223+H236)/H13,"")</f>
        <v/>
      </c>
      <c r="I276" s="38">
        <f>IFERROR((I223+I236)/I13,"")</f>
        <v/>
      </c>
      <c r="J276" s="38">
        <f>IFERROR((J223+J236)/J13,"")</f>
        <v/>
      </c>
      <c r="K276" s="38">
        <f>IFERROR((K223+K236)/K13,"")</f>
        <v/>
      </c>
      <c r="L276" s="38">
        <f>IFERROR((L223+L236)/L13,"")</f>
        <v/>
      </c>
      <c r="M276" s="38">
        <f>IFERROR((M223+M236)/M13,"")</f>
        <v/>
      </c>
      <c r="N276" s="38">
        <f>IFERROR((N223+N236)/N13,"")</f>
        <v/>
      </c>
      <c r="O276" s="38">
        <f>IFERROR((O223+O236)/O13,"")</f>
        <v/>
      </c>
      <c r="P276" s="38">
        <f>IFERROR((P223+P236)/P13,"")</f>
        <v/>
      </c>
      <c r="Q276" s="38">
        <f>IFERROR((Q223+Q236)/Q13,"")</f>
        <v/>
      </c>
      <c r="R276" s="38">
        <f>IFERROR((R223+R236)/R13,"")</f>
        <v/>
      </c>
      <c r="S276" s="38">
        <f>IFERROR((S223+S236)/S13,"")</f>
        <v/>
      </c>
      <c r="T276" s="38">
        <f>IFERROR((T223+T236)/T13,"")</f>
        <v/>
      </c>
      <c r="U276" s="38">
        <f>IFERROR((U223+U236)/U13,"")</f>
        <v/>
      </c>
      <c r="V276" s="38">
        <f>IFERROR((V223+V236)/V13,"")</f>
        <v/>
      </c>
      <c r="W276" s="38">
        <f>IFERROR((W223+W236)/W13,"")</f>
        <v/>
      </c>
      <c r="X276" s="38">
        <f>IFERROR((X223+X236)/X13,"")</f>
        <v/>
      </c>
      <c r="Y276" s="38">
        <f>IFERROR((Y223+Y236)/Y13,"")</f>
        <v/>
      </c>
      <c r="Z276" s="38">
        <f>IFERROR((Z223+Z236)/Z13,"")</f>
        <v/>
      </c>
      <c r="AA276" s="38">
        <f>IFERROR((AA223+AA236)/AA13,"")</f>
        <v/>
      </c>
      <c r="AB276" s="39">
        <f>IFERROR((AB223+AB236)/AB13,"")</f>
        <v/>
      </c>
      <c r="AC276" s="39">
        <f>IFERROR((AC223+AC236)/AC13,"")</f>
        <v/>
      </c>
      <c r="AD276" s="39">
        <f>IFERROR((AD223+AD236)/AD13,"")</f>
        <v/>
      </c>
      <c r="AE276" s="39">
        <f>IFERROR((AE223+AE236)/AE13,"")</f>
        <v/>
      </c>
      <c r="AF276" s="39">
        <f>IFERROR((AF223+AF236)/AF13,"")</f>
        <v/>
      </c>
      <c r="AG276" s="39">
        <f>IFERROR((AG223+AG236)/AG13,"")</f>
        <v/>
      </c>
      <c r="AH276" s="39">
        <f>IFERROR((AH223+AH236)/AH13,"")</f>
        <v/>
      </c>
      <c r="AI276" s="39">
        <f>IFERROR((AI223+AI236)/AI13,"")</f>
        <v/>
      </c>
      <c r="AK276" s="38">
        <f>IFERROR((AK223+AK236)/AK13,"")</f>
        <v/>
      </c>
      <c r="AL276" s="38">
        <f>IFERROR((AL223+AL236)/AL13,"")</f>
        <v/>
      </c>
      <c r="AM276" s="38">
        <f>IFERROR((AM223+AM236)/AM13,"")</f>
        <v/>
      </c>
      <c r="AN276" s="38">
        <f>IFERROR((AN223+AN236)/AN13,"")</f>
        <v/>
      </c>
      <c r="AO276" s="38">
        <f>IFERROR((AO223+AO236)/AO13,"")</f>
        <v/>
      </c>
      <c r="AP276" s="39">
        <f>IFERROR((AP223+AP236)/AP13,"")</f>
        <v/>
      </c>
      <c r="AQ276" s="39">
        <f>IFERROR((AQ223+AQ236)/AQ13,"")</f>
        <v/>
      </c>
      <c r="AR276" s="39">
        <f>IFERROR((AR223+AR236)/AR13,"")</f>
        <v/>
      </c>
      <c r="AS276" s="39">
        <f>IFERROR((AS223+AS236)/AS13,"")</f>
        <v/>
      </c>
      <c r="AT276" s="39">
        <f>IFERROR((AT223+AT236)/AT13,"")</f>
        <v/>
      </c>
    </row>
    <row r="277">
      <c r="D277" s="8" t="inlineStr">
        <is>
          <t>Capex % of Revenue</t>
        </is>
      </c>
      <c r="G277" s="38">
        <f>IFERROR(-G236/G13,"")</f>
        <v/>
      </c>
      <c r="H277" s="38">
        <f>IFERROR(-H236/H13,"")</f>
        <v/>
      </c>
      <c r="I277" s="38">
        <f>IFERROR(-I236/I13,"")</f>
        <v/>
      </c>
      <c r="J277" s="38">
        <f>IFERROR(-J236/J13,"")</f>
        <v/>
      </c>
      <c r="K277" s="38">
        <f>IFERROR(-K236/K13,"")</f>
        <v/>
      </c>
      <c r="L277" s="38">
        <f>IFERROR(-L236/L13,"")</f>
        <v/>
      </c>
      <c r="M277" s="38">
        <f>IFERROR(-M236/M13,"")</f>
        <v/>
      </c>
      <c r="N277" s="38">
        <f>IFERROR(-N236/N13,"")</f>
        <v/>
      </c>
      <c r="O277" s="38">
        <f>IFERROR(-O236/O13,"")</f>
        <v/>
      </c>
      <c r="P277" s="38">
        <f>IFERROR(-P236/P13,"")</f>
        <v/>
      </c>
      <c r="Q277" s="38">
        <f>IFERROR(-Q236/Q13,"")</f>
        <v/>
      </c>
      <c r="R277" s="38">
        <f>IFERROR(-R236/R13,"")</f>
        <v/>
      </c>
      <c r="S277" s="38">
        <f>IFERROR(-S236/S13,"")</f>
        <v/>
      </c>
      <c r="T277" s="38">
        <f>IFERROR(-T236/T13,"")</f>
        <v/>
      </c>
      <c r="U277" s="38">
        <f>IFERROR(-U236/U13,"")</f>
        <v/>
      </c>
      <c r="V277" s="38">
        <f>IFERROR(-V236/V13,"")</f>
        <v/>
      </c>
      <c r="W277" s="38">
        <f>IFERROR(-W236/W13,"")</f>
        <v/>
      </c>
      <c r="X277" s="38">
        <f>IFERROR(-X236/X13,"")</f>
        <v/>
      </c>
      <c r="Y277" s="38">
        <f>IFERROR(-Y236/Y13,"")</f>
        <v/>
      </c>
      <c r="Z277" s="38">
        <f>IFERROR(-Z236/Z13,"")</f>
        <v/>
      </c>
      <c r="AA277" s="38">
        <f>IFERROR(-AA236/AA13,"")</f>
        <v/>
      </c>
      <c r="AB277" s="39">
        <f>IFERROR(-AB236/AB13,"")</f>
        <v/>
      </c>
      <c r="AC277" s="39">
        <f>IFERROR(-AC236/AC13,"")</f>
        <v/>
      </c>
      <c r="AD277" s="39">
        <f>IFERROR(-AD236/AD13,"")</f>
        <v/>
      </c>
      <c r="AE277" s="39">
        <f>IFERROR(-AE236/AE13,"")</f>
        <v/>
      </c>
      <c r="AF277" s="39">
        <f>IFERROR(-AF236/AF13,"")</f>
        <v/>
      </c>
      <c r="AG277" s="39">
        <f>IFERROR(-AG236/AG13,"")</f>
        <v/>
      </c>
      <c r="AH277" s="39">
        <f>IFERROR(-AH236/AH13,"")</f>
        <v/>
      </c>
      <c r="AI277" s="39">
        <f>IFERROR(-AI236/AI13,"")</f>
        <v/>
      </c>
      <c r="AK277" s="38">
        <f>IFERROR(-AK236/AK13,"")</f>
        <v/>
      </c>
      <c r="AL277" s="38">
        <f>IFERROR(-AL236/AL13,"")</f>
        <v/>
      </c>
      <c r="AM277" s="38">
        <f>IFERROR(-AM236/AM13,"")</f>
        <v/>
      </c>
      <c r="AN277" s="38">
        <f>IFERROR(-AN236/AN13,"")</f>
        <v/>
      </c>
      <c r="AO277" s="38">
        <f>IFERROR(-AO236/AO13,"")</f>
        <v/>
      </c>
      <c r="AP277" s="39">
        <f>IFERROR(-AP236/AP13,"")</f>
        <v/>
      </c>
      <c r="AQ277" s="39">
        <f>IFERROR(-AQ236/AQ13,"")</f>
        <v/>
      </c>
      <c r="AR277" s="39">
        <f>IFERROR(-AR236/AR13,"")</f>
        <v/>
      </c>
      <c r="AS277" s="39">
        <f>IFERROR(-AS236/AS13,"")</f>
        <v/>
      </c>
      <c r="AT277" s="39">
        <f>IFERROR(-AT236/AT13,"")</f>
        <v/>
      </c>
    </row>
    <row r="278">
      <c r="D278" s="8" t="inlineStr">
        <is>
          <t>CFO / Profit for the Period</t>
        </is>
      </c>
      <c r="G278" s="44">
        <f>IFERROR(G223/G191,"")</f>
        <v/>
      </c>
      <c r="H278" s="44">
        <f>IFERROR(H223/H191,"")</f>
        <v/>
      </c>
      <c r="I278" s="44">
        <f>IFERROR(I223/I191,"")</f>
        <v/>
      </c>
      <c r="J278" s="44">
        <f>IFERROR(J223/J191,"")</f>
        <v/>
      </c>
      <c r="K278" s="44">
        <f>IFERROR(K223/K191,"")</f>
        <v/>
      </c>
      <c r="L278" s="44">
        <f>IFERROR(L223/L191,"")</f>
        <v/>
      </c>
      <c r="M278" s="44">
        <f>IFERROR(M223/M191,"")</f>
        <v/>
      </c>
      <c r="N278" s="44">
        <f>IFERROR(N223/N191,"")</f>
        <v/>
      </c>
      <c r="O278" s="44">
        <f>IFERROR(O223/O191,"")</f>
        <v/>
      </c>
      <c r="P278" s="44">
        <f>IFERROR(P223/P191,"")</f>
        <v/>
      </c>
      <c r="Q278" s="44">
        <f>IFERROR(Q223/Q191,"")</f>
        <v/>
      </c>
      <c r="R278" s="44">
        <f>IFERROR(R223/R191,"")</f>
        <v/>
      </c>
      <c r="S278" s="44">
        <f>IFERROR(S223/S191,"")</f>
        <v/>
      </c>
      <c r="T278" s="44">
        <f>IFERROR(T223/T191,"")</f>
        <v/>
      </c>
      <c r="U278" s="44">
        <f>IFERROR(U223/U191,"")</f>
        <v/>
      </c>
      <c r="V278" s="44">
        <f>IFERROR(V223/V191,"")</f>
        <v/>
      </c>
      <c r="W278" s="44">
        <f>IFERROR(W223/W191,"")</f>
        <v/>
      </c>
      <c r="X278" s="44">
        <f>IFERROR(X223/X191,"")</f>
        <v/>
      </c>
      <c r="Y278" s="44">
        <f>IFERROR(Y223/Y191,"")</f>
        <v/>
      </c>
      <c r="Z278" s="44">
        <f>IFERROR(Z223/Z191,"")</f>
        <v/>
      </c>
      <c r="AA278" s="44">
        <f>IFERROR(AA223/AA191,"")</f>
        <v/>
      </c>
      <c r="AB278" s="45">
        <f>IFERROR(AB223/AB191,"")</f>
        <v/>
      </c>
      <c r="AC278" s="45">
        <f>IFERROR(AC223/AC191,"")</f>
        <v/>
      </c>
      <c r="AD278" s="45">
        <f>IFERROR(AD223/AD191,"")</f>
        <v/>
      </c>
      <c r="AE278" s="45">
        <f>IFERROR(AE223/AE191,"")</f>
        <v/>
      </c>
      <c r="AF278" s="45">
        <f>IFERROR(AF223/AF191,"")</f>
        <v/>
      </c>
      <c r="AG278" s="45">
        <f>IFERROR(AG223/AG191,"")</f>
        <v/>
      </c>
      <c r="AH278" s="45">
        <f>IFERROR(AH223/AH191,"")</f>
        <v/>
      </c>
      <c r="AI278" s="45">
        <f>IFERROR(AI223/AI191,"")</f>
        <v/>
      </c>
      <c r="AK278" s="44">
        <f>IFERROR(AK223/AK191,"")</f>
        <v/>
      </c>
      <c r="AL278" s="44">
        <f>IFERROR(AL223/AL191,"")</f>
        <v/>
      </c>
      <c r="AM278" s="44">
        <f>IFERROR(AM223/AM191,"")</f>
        <v/>
      </c>
      <c r="AN278" s="44">
        <f>IFERROR(AN223/AN191,"")</f>
        <v/>
      </c>
      <c r="AO278" s="44">
        <f>IFERROR(AO223/AO191,"")</f>
        <v/>
      </c>
      <c r="AP278" s="45">
        <f>IFERROR(AP223/AP191,"")</f>
        <v/>
      </c>
      <c r="AQ278" s="45">
        <f>IFERROR(AQ223/AQ191,"")</f>
        <v/>
      </c>
      <c r="AR278" s="45">
        <f>IFERROR(AR223/AR191,"")</f>
        <v/>
      </c>
      <c r="AS278" s="45">
        <f>IFERROR(AS223/AS191,"")</f>
        <v/>
      </c>
      <c r="AT278" s="45">
        <f>IFERROR(AT223/AT191,"")</f>
        <v/>
      </c>
    </row>
    <row r="279">
      <c r="D279" s="8" t="inlineStr">
        <is>
          <t>Capex / D&amp;A</t>
        </is>
      </c>
      <c r="G279" s="44">
        <f>IFERROR(-G236/(G195+G196),"")</f>
        <v/>
      </c>
      <c r="H279" s="44">
        <f>IFERROR(-H236/(H195+H196),"")</f>
        <v/>
      </c>
      <c r="I279" s="44">
        <f>IFERROR(-I236/(I195+I196),"")</f>
        <v/>
      </c>
      <c r="J279" s="44">
        <f>IFERROR(-J236/(J195+J196),"")</f>
        <v/>
      </c>
      <c r="K279" s="44">
        <f>IFERROR(-K236/(K195+K196),"")</f>
        <v/>
      </c>
      <c r="L279" s="44">
        <f>IFERROR(-L236/(L195+L196),"")</f>
        <v/>
      </c>
      <c r="M279" s="44">
        <f>IFERROR(-M236/(M195+M196),"")</f>
        <v/>
      </c>
      <c r="N279" s="44">
        <f>IFERROR(-N236/(N195+N196),"")</f>
        <v/>
      </c>
      <c r="O279" s="44">
        <f>IFERROR(-O236/(O195+O196),"")</f>
        <v/>
      </c>
      <c r="P279" s="44">
        <f>IFERROR(-P236/(P195+P196),"")</f>
        <v/>
      </c>
      <c r="Q279" s="44">
        <f>IFERROR(-Q236/(Q195+Q196),"")</f>
        <v/>
      </c>
      <c r="R279" s="44">
        <f>IFERROR(-R236/(R195+R196),"")</f>
        <v/>
      </c>
      <c r="S279" s="44">
        <f>IFERROR(-S236/(S195+S196),"")</f>
        <v/>
      </c>
      <c r="T279" s="44">
        <f>IFERROR(-T236/(T195+T196),"")</f>
        <v/>
      </c>
      <c r="U279" s="44">
        <f>IFERROR(-U236/(U195+U196),"")</f>
        <v/>
      </c>
      <c r="V279" s="44">
        <f>IFERROR(-V236/(V195+V196),"")</f>
        <v/>
      </c>
      <c r="W279" s="44">
        <f>IFERROR(-W236/(W195+W196),"")</f>
        <v/>
      </c>
      <c r="X279" s="44">
        <f>IFERROR(-X236/(X195+X196),"")</f>
        <v/>
      </c>
      <c r="Y279" s="44">
        <f>IFERROR(-Y236/(Y195+Y196),"")</f>
        <v/>
      </c>
      <c r="Z279" s="44">
        <f>IFERROR(-Z236/(Z195+Z196),"")</f>
        <v/>
      </c>
      <c r="AA279" s="44">
        <f>IFERROR(-AA236/(AA195+AA196),"")</f>
        <v/>
      </c>
      <c r="AB279" s="45">
        <f>IFERROR(-AB236/(AB195+AB196),"")</f>
        <v/>
      </c>
      <c r="AC279" s="45">
        <f>IFERROR(-AC236/(AC195+AC196),"")</f>
        <v/>
      </c>
      <c r="AD279" s="45">
        <f>IFERROR(-AD236/(AD195+AD196),"")</f>
        <v/>
      </c>
      <c r="AE279" s="45">
        <f>IFERROR(-AE236/(AE195+AE196),"")</f>
        <v/>
      </c>
      <c r="AF279" s="45">
        <f>IFERROR(-AF236/(AF195+AF196),"")</f>
        <v/>
      </c>
      <c r="AG279" s="45">
        <f>IFERROR(-AG236/(AG195+AG196),"")</f>
        <v/>
      </c>
      <c r="AH279" s="45">
        <f>IFERROR(-AH236/(AH195+AH196),"")</f>
        <v/>
      </c>
      <c r="AI279" s="45">
        <f>IFERROR(-AI236/(AI195+AI196),"")</f>
        <v/>
      </c>
      <c r="AK279" s="44">
        <f>IFERROR(-AK236/(AK195+AK196),"")</f>
        <v/>
      </c>
      <c r="AL279" s="44">
        <f>IFERROR(-AL236/(AL195+AL196),"")</f>
        <v/>
      </c>
      <c r="AM279" s="44">
        <f>IFERROR(-AM236/(AM195+AM196),"")</f>
        <v/>
      </c>
      <c r="AN279" s="44">
        <f>IFERROR(-AN236/(AN195+AN196),"")</f>
        <v/>
      </c>
      <c r="AO279" s="44">
        <f>IFERROR(-AO236/(AO195+AO196),"")</f>
        <v/>
      </c>
      <c r="AP279" s="45">
        <f>IFERROR(-AP236/(AP195+AP196),"")</f>
        <v/>
      </c>
      <c r="AQ279" s="45">
        <f>IFERROR(-AQ236/(AQ195+AQ196),"")</f>
        <v/>
      </c>
      <c r="AR279" s="45">
        <f>IFERROR(-AR236/(AR195+AR196),"")</f>
        <v/>
      </c>
      <c r="AS279" s="45">
        <f>IFERROR(-AS236/(AS195+AS196),"")</f>
        <v/>
      </c>
      <c r="AT279" s="45">
        <f>IFERROR(-AT236/(AT195+AT196),"")</f>
        <v/>
      </c>
    </row>
    <row r="280">
      <c r="D280" s="3" t="inlineStr">
        <is>
          <t>D&amp;A % of Prior-Period Net PP&amp;E (wired by projections)</t>
        </is>
      </c>
    </row>
    <row r="281"/>
    <row r="282"/>
    <row r="283"/>
    <row r="284"/>
    <row r="285">
      <c r="B285" s="53" t="n"/>
      <c r="C285" s="53" t="n"/>
      <c r="D285" s="53" t="n"/>
      <c r="E285" s="53" t="n"/>
      <c r="F285" s="53" t="n"/>
      <c r="G285" s="53" t="n"/>
      <c r="H285" s="53" t="n"/>
      <c r="I285" s="53" t="n"/>
      <c r="J285" s="53" t="n"/>
      <c r="K285" s="53" t="n"/>
      <c r="L285" s="53" t="n"/>
      <c r="M285" s="53" t="n"/>
      <c r="N285" s="53" t="n"/>
      <c r="O285" s="53" t="n"/>
      <c r="P285" s="53" t="n"/>
      <c r="Q285" s="53" t="n"/>
      <c r="R285" s="53" t="n"/>
      <c r="S285" s="53" t="n"/>
      <c r="T285" s="53" t="n"/>
      <c r="U285" s="53" t="n"/>
      <c r="V285" s="53" t="n"/>
      <c r="W285" s="53" t="n"/>
      <c r="X285" s="53" t="n"/>
      <c r="Y285" s="53" t="n"/>
      <c r="Z285" s="53" t="n"/>
      <c r="AA285" s="53" t="n"/>
      <c r="AB285" s="53" t="n"/>
      <c r="AC285" s="53" t="n"/>
      <c r="AD285" s="53" t="n"/>
      <c r="AE285" s="53" t="n"/>
      <c r="AF285" s="53" t="n"/>
      <c r="AG285" s="53" t="n"/>
      <c r="AH285" s="53" t="n"/>
      <c r="AI285" s="53" t="n"/>
      <c r="AK285" s="53" t="n"/>
      <c r="AL285" s="53" t="n"/>
      <c r="AM285" s="53" t="n"/>
      <c r="AN285" s="53" t="n"/>
      <c r="AO285" s="53" t="n"/>
      <c r="AP285" s="53" t="n"/>
      <c r="AQ285" s="53" t="n"/>
      <c r="AR285" s="53" t="n"/>
      <c r="AS285" s="53" t="n"/>
      <c r="AT285" s="53" t="n"/>
    </row>
    <row r="286"/>
    <row r="287">
      <c r="C287" s="8" t="n"/>
      <c r="AB287" s="40" t="n"/>
      <c r="AC287" s="40" t="n"/>
      <c r="AD287" s="40" t="n"/>
      <c r="AE287" s="40" t="n"/>
      <c r="AF287" s="40" t="n"/>
      <c r="AG287" s="40" t="n"/>
      <c r="AH287" s="40" t="n"/>
      <c r="AI287" s="40" t="n"/>
      <c r="AX287" s="41" t="n"/>
    </row>
    <row r="288">
      <c r="C288" s="8" t="n"/>
      <c r="AB288" s="40" t="n"/>
      <c r="AC288" s="40" t="n"/>
      <c r="AD288" s="40" t="n"/>
      <c r="AE288" s="40" t="n"/>
      <c r="AF288" s="40" t="n"/>
      <c r="AG288" s="40" t="n"/>
      <c r="AH288" s="40" t="n"/>
      <c r="AI288" s="40" t="n"/>
      <c r="AX288" s="41" t="n"/>
    </row>
    <row r="289">
      <c r="D289" s="3" t="n"/>
      <c r="H289" s="39" t="n"/>
      <c r="I289" s="39" t="n"/>
      <c r="J289" s="39" t="n"/>
      <c r="K289" s="39" t="n"/>
      <c r="L289" s="39" t="n"/>
      <c r="M289" s="39" t="n"/>
      <c r="N289" s="39" t="n"/>
      <c r="O289" s="39" t="n"/>
      <c r="P289" s="39" t="n"/>
      <c r="Q289" s="39" t="n"/>
      <c r="R289" s="39" t="n"/>
      <c r="S289" s="39" t="n"/>
      <c r="T289" s="39" t="n"/>
      <c r="U289" s="39" t="n"/>
      <c r="V289" s="39" t="n"/>
      <c r="W289" s="39" t="n"/>
      <c r="X289" s="39" t="n"/>
      <c r="Y289" s="39" t="n"/>
      <c r="Z289" s="39" t="n"/>
      <c r="AA289" s="39" t="n"/>
      <c r="AB289" s="39" t="n"/>
      <c r="AC289" s="39" t="n"/>
      <c r="AD289" s="39" t="n"/>
      <c r="AE289" s="39" t="n"/>
      <c r="AF289" s="39" t="n"/>
      <c r="AG289" s="39" t="n"/>
      <c r="AH289" s="39" t="n"/>
      <c r="AI289" s="39" t="n"/>
    </row>
    <row r="290">
      <c r="C290" s="8" t="n"/>
      <c r="AB290" s="40" t="n"/>
      <c r="AC290" s="40" t="n"/>
      <c r="AD290" s="40" t="n"/>
      <c r="AE290" s="40" t="n"/>
      <c r="AF290" s="40" t="n"/>
      <c r="AG290" s="40" t="n"/>
      <c r="AH290" s="40" t="n"/>
      <c r="AI290" s="40" t="n"/>
      <c r="AX290" s="41" t="n"/>
    </row>
    <row r="291">
      <c r="C291" s="8" t="n"/>
      <c r="AB291" s="40" t="n"/>
      <c r="AC291" s="40" t="n"/>
      <c r="AD291" s="40" t="n"/>
      <c r="AE291" s="40" t="n"/>
      <c r="AF291" s="40" t="n"/>
      <c r="AG291" s="40" t="n"/>
      <c r="AH291" s="40" t="n"/>
      <c r="AI291" s="40" t="n"/>
      <c r="AX291" s="41" t="n"/>
    </row>
    <row r="292">
      <c r="D292" s="3" t="n"/>
      <c r="H292" s="39" t="n"/>
      <c r="I292" s="39" t="n"/>
      <c r="J292" s="39" t="n"/>
      <c r="K292" s="39" t="n"/>
      <c r="L292" s="39" t="n"/>
      <c r="M292" s="39" t="n"/>
      <c r="N292" s="39" t="n"/>
      <c r="O292" s="39" t="n"/>
      <c r="P292" s="39" t="n"/>
      <c r="Q292" s="39" t="n"/>
      <c r="R292" s="39" t="n"/>
      <c r="S292" s="39" t="n"/>
      <c r="T292" s="39" t="n"/>
      <c r="U292" s="39" t="n"/>
      <c r="V292" s="39" t="n"/>
      <c r="W292" s="39" t="n"/>
      <c r="X292" s="39" t="n"/>
      <c r="Y292" s="39" t="n"/>
      <c r="Z292" s="39" t="n"/>
      <c r="AA292" s="39" t="n"/>
      <c r="AB292" s="39" t="n"/>
      <c r="AC292" s="39" t="n"/>
      <c r="AD292" s="39" t="n"/>
      <c r="AE292" s="39" t="n"/>
      <c r="AF292" s="39" t="n"/>
      <c r="AG292" s="39" t="n"/>
      <c r="AH292" s="39" t="n"/>
      <c r="AI292" s="39" t="n"/>
    </row>
    <row r="293">
      <c r="C293" s="8" t="n"/>
      <c r="H293" s="39" t="n"/>
      <c r="I293" s="39" t="n"/>
      <c r="J293" s="39" t="n"/>
      <c r="K293" s="39" t="n"/>
      <c r="L293" s="39" t="n"/>
      <c r="M293" s="39" t="n"/>
      <c r="N293" s="39" t="n"/>
      <c r="O293" s="39" t="n"/>
      <c r="P293" s="39" t="n"/>
      <c r="Q293" s="39" t="n"/>
      <c r="R293" s="39" t="n"/>
      <c r="S293" s="39" t="n"/>
      <c r="T293" s="39" t="n"/>
      <c r="U293" s="39" t="n"/>
      <c r="V293" s="39" t="n"/>
      <c r="W293" s="39" t="n"/>
      <c r="X293" s="39" t="n"/>
      <c r="Y293" s="39" t="n"/>
      <c r="Z293" s="39" t="n"/>
      <c r="AA293" s="39" t="n"/>
      <c r="AB293" s="40" t="n"/>
      <c r="AC293" s="40" t="n"/>
      <c r="AD293" s="40" t="n"/>
      <c r="AE293" s="40" t="n"/>
      <c r="AF293" s="40" t="n"/>
      <c r="AG293" s="40" t="n"/>
      <c r="AH293" s="40" t="n"/>
      <c r="AI293" s="40" t="n"/>
    </row>
    <row r="294"/>
    <row r="295">
      <c r="C295" s="8" t="n"/>
      <c r="AL295" s="39" t="n"/>
      <c r="AM295" s="39" t="n"/>
      <c r="AN295" s="39" t="n"/>
      <c r="AO295" s="39" t="n"/>
      <c r="AP295" s="39" t="n"/>
      <c r="AQ295" s="39" t="n"/>
      <c r="AR295" s="40" t="n"/>
      <c r="AS295" s="40" t="n"/>
      <c r="AT295" s="40" t="n"/>
    </row>
    <row r="296">
      <c r="C296" s="8" t="n"/>
      <c r="AL296" s="39" t="n"/>
      <c r="AM296" s="39" t="n"/>
      <c r="AN296" s="39" t="n"/>
      <c r="AO296" s="39" t="n"/>
      <c r="AP296" s="39" t="n"/>
      <c r="AQ296" s="39" t="n"/>
      <c r="AR296" s="40" t="n"/>
      <c r="AS296" s="40" t="n"/>
      <c r="AT296" s="40" t="n"/>
    </row>
    <row r="297">
      <c r="C297" s="8" t="n"/>
      <c r="AL297" s="39" t="n"/>
      <c r="AM297" s="39" t="n"/>
      <c r="AN297" s="39" t="n"/>
      <c r="AO297" s="39" t="n"/>
      <c r="AP297" s="39" t="n"/>
      <c r="AQ297" s="39" t="n"/>
      <c r="AR297" s="40" t="n"/>
      <c r="AS297" s="40" t="n"/>
      <c r="AT297" s="40" t="n"/>
    </row>
    <row r="298"/>
    <row r="299"/>
    <row r="300">
      <c r="B300" s="53" t="n"/>
      <c r="C300" s="53" t="n"/>
      <c r="D300" s="53" t="n"/>
      <c r="E300" s="53" t="n"/>
      <c r="F300" s="53" t="n"/>
      <c r="G300" s="53" t="n"/>
      <c r="H300" s="53" t="n"/>
      <c r="I300" s="53" t="n"/>
      <c r="J300" s="53" t="n"/>
      <c r="K300" s="53" t="n"/>
      <c r="L300" s="53" t="n"/>
      <c r="M300" s="53" t="n"/>
      <c r="N300" s="53" t="n"/>
      <c r="O300" s="53" t="n"/>
      <c r="P300" s="53" t="n"/>
      <c r="Q300" s="53" t="n"/>
      <c r="R300" s="53" t="n"/>
      <c r="S300" s="53" t="n"/>
      <c r="T300" s="53" t="n"/>
      <c r="U300" s="53" t="n"/>
      <c r="V300" s="53" t="n"/>
      <c r="W300" s="53" t="n"/>
      <c r="X300" s="53" t="n"/>
      <c r="Y300" s="53" t="n"/>
      <c r="Z300" s="53" t="n"/>
      <c r="AA300" s="53" t="n"/>
      <c r="AB300" s="53" t="n"/>
      <c r="AC300" s="53" t="n"/>
      <c r="AD300" s="53" t="n"/>
      <c r="AE300" s="53" t="n"/>
      <c r="AF300" s="53" t="n"/>
      <c r="AG300" s="53" t="n"/>
      <c r="AH300" s="53" t="n"/>
      <c r="AI300" s="53" t="n"/>
      <c r="AK300" s="53" t="n"/>
      <c r="AL300" s="53" t="n"/>
      <c r="AM300" s="53" t="n"/>
      <c r="AN300" s="53" t="n"/>
      <c r="AO300" s="53" t="n"/>
      <c r="AP300" s="53" t="n"/>
      <c r="AQ300" s="53" t="n"/>
      <c r="AR300" s="53" t="n"/>
      <c r="AS300" s="53" t="n"/>
      <c r="AT300" s="53" t="n"/>
    </row>
    <row r="301"/>
    <row r="302">
      <c r="C302" s="8" t="n"/>
      <c r="G302" s="43" t="n"/>
      <c r="H302" s="43" t="n"/>
      <c r="I302" s="43" t="n"/>
      <c r="J302" s="43" t="n"/>
      <c r="K302" s="43" t="n"/>
      <c r="L302" s="43" t="n"/>
      <c r="M302" s="43" t="n"/>
      <c r="N302" s="43" t="n"/>
      <c r="O302" s="43" t="n"/>
      <c r="P302" s="43" t="n"/>
      <c r="Q302" s="43" t="n"/>
      <c r="R302" s="43" t="n"/>
      <c r="S302" s="43" t="n"/>
      <c r="T302" s="43" t="n"/>
      <c r="U302" s="43" t="n"/>
      <c r="V302" s="43" t="n"/>
      <c r="W302" s="43" t="n"/>
      <c r="X302" s="43" t="n"/>
      <c r="Y302" s="43" t="n"/>
      <c r="Z302" s="43" t="n"/>
      <c r="AA302" s="43" t="n"/>
      <c r="AB302" s="50" t="n"/>
      <c r="AC302" s="50" t="n"/>
      <c r="AD302" s="50" t="n"/>
      <c r="AE302" s="50" t="n"/>
      <c r="AF302" s="50" t="n"/>
      <c r="AG302" s="50" t="n"/>
      <c r="AH302" s="50" t="n"/>
      <c r="AI302" s="50" t="n"/>
      <c r="AK302" s="43" t="n"/>
      <c r="AL302" s="43" t="n"/>
      <c r="AM302" s="43" t="n"/>
      <c r="AN302" s="43" t="n"/>
      <c r="AO302" s="43" t="n"/>
      <c r="AP302" s="43" t="n"/>
      <c r="AQ302" s="43" t="n"/>
      <c r="AR302" s="50" t="n"/>
      <c r="AS302" s="50" t="n"/>
      <c r="AT302" s="50" t="n"/>
    </row>
    <row r="303">
      <c r="C303" s="8" t="n"/>
      <c r="G303" s="43" t="n"/>
      <c r="H303" s="43" t="n"/>
      <c r="I303" s="43" t="n"/>
      <c r="J303" s="43" t="n"/>
      <c r="K303" s="43" t="n"/>
      <c r="L303" s="43" t="n"/>
      <c r="M303" s="43" t="n"/>
      <c r="N303" s="43" t="n"/>
      <c r="O303" s="43" t="n"/>
      <c r="P303" s="43" t="n"/>
      <c r="Q303" s="43" t="n"/>
      <c r="R303" s="43" t="n"/>
      <c r="S303" s="43" t="n"/>
      <c r="T303" s="43" t="n"/>
      <c r="U303" s="43" t="n"/>
      <c r="V303" s="43" t="n"/>
      <c r="W303" s="43" t="n"/>
      <c r="X303" s="43" t="n"/>
      <c r="Y303" s="43" t="n"/>
      <c r="Z303" s="43" t="n"/>
      <c r="AA303" s="43" t="n"/>
      <c r="AB303" s="50" t="n"/>
      <c r="AC303" s="50" t="n"/>
      <c r="AD303" s="50" t="n"/>
      <c r="AE303" s="50" t="n"/>
      <c r="AF303" s="50" t="n"/>
      <c r="AG303" s="50" t="n"/>
      <c r="AH303" s="50" t="n"/>
      <c r="AI303" s="50" t="n"/>
      <c r="AK303" s="43" t="n"/>
      <c r="AL303" s="43" t="n"/>
      <c r="AM303" s="43" t="n"/>
      <c r="AN303" s="43" t="n"/>
      <c r="AO303" s="43" t="n"/>
      <c r="AP303" s="43" t="n"/>
      <c r="AQ303" s="43" t="n"/>
      <c r="AR303" s="50" t="n"/>
      <c r="AS303" s="50" t="n"/>
      <c r="AT303" s="50" t="n"/>
    </row>
    <row r="304">
      <c r="C304" s="8" t="n"/>
      <c r="G304" s="43" t="n"/>
      <c r="H304" s="43" t="n"/>
      <c r="I304" s="43" t="n"/>
      <c r="J304" s="43" t="n"/>
      <c r="K304" s="43" t="n"/>
      <c r="L304" s="43" t="n"/>
      <c r="M304" s="43" t="n"/>
      <c r="N304" s="43" t="n"/>
      <c r="O304" s="43" t="n"/>
      <c r="P304" s="43" t="n"/>
      <c r="Q304" s="43" t="n"/>
      <c r="R304" s="43" t="n"/>
      <c r="S304" s="43" t="n"/>
      <c r="T304" s="43" t="n"/>
      <c r="U304" s="43" t="n"/>
      <c r="V304" s="43" t="n"/>
      <c r="W304" s="43" t="n"/>
      <c r="X304" s="43" t="n"/>
      <c r="Y304" s="43" t="n"/>
      <c r="Z304" s="43" t="n"/>
      <c r="AA304" s="43" t="n"/>
      <c r="AB304" s="50" t="n"/>
      <c r="AC304" s="50" t="n"/>
      <c r="AD304" s="50" t="n"/>
      <c r="AE304" s="50" t="n"/>
      <c r="AF304" s="50" t="n"/>
      <c r="AG304" s="50" t="n"/>
      <c r="AH304" s="50" t="n"/>
      <c r="AI304" s="50" t="n"/>
      <c r="AK304" s="43" t="n"/>
      <c r="AL304" s="43" t="n"/>
      <c r="AM304" s="43" t="n"/>
      <c r="AN304" s="43" t="n"/>
      <c r="AO304" s="43" t="n"/>
      <c r="AP304" s="43" t="n"/>
      <c r="AQ304" s="43" t="n"/>
      <c r="AR304" s="50" t="n"/>
      <c r="AS304" s="50" t="n"/>
      <c r="AT304" s="50" t="n"/>
    </row>
    <row r="305">
      <c r="C305" s="8" t="n"/>
      <c r="H305" s="39" t="n"/>
      <c r="I305" s="39" t="n"/>
      <c r="J305" s="39" t="n"/>
      <c r="K305" s="39" t="n"/>
      <c r="L305" s="39" t="n"/>
      <c r="M305" s="39" t="n"/>
      <c r="N305" s="39" t="n"/>
      <c r="O305" s="39" t="n"/>
      <c r="P305" s="39" t="n"/>
      <c r="Q305" s="39" t="n"/>
      <c r="R305" s="39" t="n"/>
      <c r="S305" s="39" t="n"/>
      <c r="T305" s="39" t="n"/>
      <c r="U305" s="39" t="n"/>
      <c r="V305" s="39" t="n"/>
      <c r="W305" s="39" t="n"/>
      <c r="X305" s="39" t="n"/>
      <c r="Y305" s="39" t="n"/>
      <c r="Z305" s="39" t="n"/>
      <c r="AA305" s="39" t="n"/>
      <c r="AB305" s="40" t="n"/>
      <c r="AC305" s="40" t="n"/>
      <c r="AD305" s="40" t="n"/>
      <c r="AE305" s="40" t="n"/>
      <c r="AF305" s="40" t="n"/>
      <c r="AG305" s="40" t="n"/>
      <c r="AH305" s="40" t="n"/>
      <c r="AI305" s="40" t="n"/>
      <c r="AL305" s="39" t="n"/>
      <c r="AM305" s="39" t="n"/>
      <c r="AN305" s="39" t="n"/>
      <c r="AO305" s="39" t="n"/>
      <c r="AP305" s="39" t="n"/>
      <c r="AQ305" s="39" t="n"/>
      <c r="AR305" s="40" t="n"/>
      <c r="AS305" s="40" t="n"/>
      <c r="AT305" s="40" t="n"/>
    </row>
    <row r="306">
      <c r="C306" s="8" t="n"/>
      <c r="G306" s="39" t="n"/>
      <c r="H306" s="39" t="n"/>
      <c r="I306" s="39" t="n"/>
      <c r="J306" s="39" t="n"/>
      <c r="K306" s="39" t="n"/>
      <c r="L306" s="39" t="n"/>
      <c r="M306" s="39" t="n"/>
      <c r="N306" s="39" t="n"/>
      <c r="O306" s="39" t="n"/>
      <c r="P306" s="39" t="n"/>
      <c r="Q306" s="39" t="n"/>
      <c r="R306" s="39" t="n"/>
      <c r="S306" s="39" t="n"/>
      <c r="T306" s="39" t="n"/>
      <c r="U306" s="39" t="n"/>
      <c r="V306" s="39" t="n"/>
      <c r="W306" s="39" t="n"/>
      <c r="X306" s="39" t="n"/>
      <c r="Y306" s="39" t="n"/>
      <c r="Z306" s="39" t="n"/>
      <c r="AA306" s="39" t="n"/>
      <c r="AB306" s="40" t="n"/>
      <c r="AC306" s="40" t="n"/>
      <c r="AD306" s="40" t="n"/>
      <c r="AE306" s="40" t="n"/>
      <c r="AF306" s="40" t="n"/>
      <c r="AG306" s="40" t="n"/>
      <c r="AH306" s="40" t="n"/>
      <c r="AI306" s="40" t="n"/>
      <c r="AK306" s="39" t="n"/>
      <c r="AL306" s="39" t="n"/>
      <c r="AM306" s="39" t="n"/>
      <c r="AN306" s="39" t="n"/>
      <c r="AO306" s="39" t="n"/>
      <c r="AP306" s="39" t="n"/>
      <c r="AQ306" s="39" t="n"/>
      <c r="AR306" s="40" t="n"/>
      <c r="AS306" s="40" t="n"/>
      <c r="AT306" s="40" t="n"/>
    </row>
    <row r="307">
      <c r="C307" s="8" t="n"/>
      <c r="G307" s="29" t="n"/>
      <c r="H307" s="29" t="n"/>
      <c r="I307" s="29" t="n"/>
      <c r="J307" s="29" t="n"/>
      <c r="K307" s="29" t="n"/>
      <c r="L307" s="29" t="n"/>
      <c r="M307" s="29" t="n"/>
      <c r="N307" s="29" t="n"/>
      <c r="O307" s="29" t="n"/>
      <c r="P307" s="29" t="n"/>
      <c r="Q307" s="29" t="n"/>
      <c r="R307" s="29" t="n"/>
      <c r="S307" s="29" t="n"/>
      <c r="T307" s="29" t="n"/>
      <c r="U307" s="29" t="n"/>
      <c r="V307" s="29" t="n"/>
      <c r="W307" s="29" t="n"/>
      <c r="X307" s="29" t="n"/>
      <c r="Y307" s="29" t="n"/>
      <c r="Z307" s="29" t="n"/>
      <c r="AA307" s="29" t="n"/>
      <c r="AB307" s="35" t="n"/>
      <c r="AC307" s="35" t="n"/>
      <c r="AD307" s="35" t="n"/>
      <c r="AE307" s="35" t="n"/>
      <c r="AF307" s="35" t="n"/>
      <c r="AG307" s="35" t="n"/>
      <c r="AH307" s="35" t="n"/>
      <c r="AI307" s="35" t="n"/>
      <c r="AK307" s="29" t="n"/>
      <c r="AL307" s="29" t="n"/>
      <c r="AM307" s="29" t="n"/>
      <c r="AN307" s="29" t="n"/>
      <c r="AO307" s="29" t="n"/>
      <c r="AP307" s="29" t="n"/>
      <c r="AQ307" s="29" t="n"/>
      <c r="AR307" s="35" t="n"/>
      <c r="AS307" s="35" t="n"/>
      <c r="AT307" s="35" t="n"/>
      <c r="AX307" s="41" t="n"/>
    </row>
    <row r="308"/>
    <row r="309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O24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SK hynix</t>
        </is>
      </c>
    </row>
    <row r="3">
      <c r="B3" s="3" t="inlineStr">
        <is>
          <t>As-reported subtotals (for reconciliation only; ₩B)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K5" s="5" t="inlineStr">
        <is>
          <t>FY2021</t>
        </is>
      </c>
      <c r="AL5" s="5" t="inlineStr">
        <is>
          <t>FY2022</t>
        </is>
      </c>
      <c r="AM5" s="5" t="inlineStr">
        <is>
          <t>FY2023</t>
        </is>
      </c>
      <c r="AN5" s="5" t="inlineStr">
        <is>
          <t>FY2024</t>
        </is>
      </c>
      <c r="AO5" s="5" t="inlineStr">
        <is>
          <t>FY2025</t>
        </is>
      </c>
    </row>
    <row r="6"/>
    <row r="7"/>
    <row r="8"/>
    <row r="9">
      <c r="B9" t="inlineStr">
        <is>
          <t>Revenue (Total)</t>
        </is>
      </c>
      <c r="G9" s="46" t="n">
        <v>8494.188</v>
      </c>
      <c r="H9" s="46" t="n">
        <v>10321.671</v>
      </c>
      <c r="I9" s="46" t="n">
        <v>11805.324</v>
      </c>
      <c r="J9" s="46" t="n">
        <v>12376.609</v>
      </c>
      <c r="K9" s="46" t="n">
        <v>12155.653</v>
      </c>
      <c r="L9" s="46" t="n">
        <v>13811.001</v>
      </c>
      <c r="M9" s="46" t="n">
        <v>10982.883</v>
      </c>
      <c r="N9" s="46" t="n">
        <v>7672.031</v>
      </c>
      <c r="O9" s="46" t="n">
        <v>5088.111</v>
      </c>
      <c r="P9" s="46" t="n">
        <v>7305.933</v>
      </c>
      <c r="Q9" s="46" t="n">
        <v>9066.171</v>
      </c>
      <c r="R9" s="46" t="n">
        <v>11305.504</v>
      </c>
      <c r="S9" s="46" t="n">
        <v>12429.598</v>
      </c>
      <c r="T9" s="46" t="n">
        <v>16423.258</v>
      </c>
      <c r="U9" s="46" t="n">
        <v>17573.069</v>
      </c>
      <c r="V9" s="46" t="n">
        <v>19767.035</v>
      </c>
      <c r="W9" s="46" t="n">
        <v>17639.141</v>
      </c>
      <c r="X9" s="46" t="n">
        <v>22231.952</v>
      </c>
      <c r="Y9" s="46" t="n">
        <v>24448.929</v>
      </c>
      <c r="Z9" s="46" t="n">
        <v>32826.653</v>
      </c>
      <c r="AA9" s="46" t="n">
        <v>52576.287</v>
      </c>
      <c r="AK9" s="46" t="n">
        <v>42997.792</v>
      </c>
      <c r="AL9" s="46" t="n">
        <v>44621.568</v>
      </c>
      <c r="AM9" s="46" t="n">
        <v>32765.719</v>
      </c>
      <c r="AN9" s="46" t="n">
        <v>66192.96000000001</v>
      </c>
      <c r="AO9" s="46" t="n">
        <v>97146.675</v>
      </c>
    </row>
    <row r="10">
      <c r="B10" t="inlineStr">
        <is>
          <t>Gross Profit</t>
        </is>
      </c>
      <c r="G10" s="46" t="n">
        <v>2728.548</v>
      </c>
      <c r="H10" s="46" t="n">
        <v>4339.444</v>
      </c>
      <c r="I10" s="46" t="n">
        <v>5831.054</v>
      </c>
      <c r="J10" s="46" t="n">
        <v>6053.146</v>
      </c>
      <c r="K10" s="46" t="n">
        <v>5401.196</v>
      </c>
      <c r="L10" s="46" t="n">
        <v>6337.661</v>
      </c>
      <c r="M10" s="46" t="n">
        <v>3865.58</v>
      </c>
      <c r="N10" s="46" t="n">
        <v>23.418</v>
      </c>
      <c r="O10" s="46" t="n">
        <v>-1645.299</v>
      </c>
      <c r="P10" s="46" t="n">
        <v>-1177.828</v>
      </c>
      <c r="Q10" s="46" t="n">
        <v>64.126</v>
      </c>
      <c r="R10" s="46" t="n">
        <v>2225.553</v>
      </c>
      <c r="S10" s="46" t="n">
        <v>4794.645</v>
      </c>
      <c r="T10" s="46" t="n">
        <v>7496.464</v>
      </c>
      <c r="U10" s="46" t="n">
        <v>9171.384</v>
      </c>
      <c r="V10" s="46" t="n">
        <v>10365.653</v>
      </c>
      <c r="W10" s="46" t="n">
        <v>10101.991</v>
      </c>
      <c r="X10" s="46" t="n">
        <v>11983.324</v>
      </c>
      <c r="Y10" s="46" t="n">
        <v>14029.1</v>
      </c>
      <c r="Z10" s="46" t="n">
        <v>22576.375</v>
      </c>
      <c r="AA10" s="46" t="n">
        <v>41679.414</v>
      </c>
      <c r="AK10" s="46" t="n">
        <v>18952.192</v>
      </c>
      <c r="AL10" s="46" t="n">
        <v>15627.855</v>
      </c>
      <c r="AM10" s="46" t="n">
        <v>-533.448</v>
      </c>
      <c r="AN10" s="46" t="n">
        <v>31828.146</v>
      </c>
      <c r="AO10" s="46" t="n">
        <v>58690.79</v>
      </c>
    </row>
    <row r="11">
      <c r="B11" t="inlineStr">
        <is>
          <t>Operating Profit</t>
        </is>
      </c>
      <c r="G11" s="46" t="n">
        <v>1324.421</v>
      </c>
      <c r="H11" s="46" t="n">
        <v>2694.574</v>
      </c>
      <c r="I11" s="46" t="n">
        <v>4171.821</v>
      </c>
      <c r="J11" s="46" t="n">
        <v>4219.524</v>
      </c>
      <c r="K11" s="46" t="n">
        <v>2863.897</v>
      </c>
      <c r="L11" s="46" t="n">
        <v>4197.226</v>
      </c>
      <c r="M11" s="46" t="n">
        <v>1660.523</v>
      </c>
      <c r="N11" s="46" t="n">
        <v>-1912.229</v>
      </c>
      <c r="O11" s="46" t="n">
        <v>-3402.302</v>
      </c>
      <c r="P11" s="46" t="n">
        <v>-2882.084</v>
      </c>
      <c r="Q11" s="46" t="n">
        <v>-1791.961</v>
      </c>
      <c r="R11" s="46" t="n">
        <v>346.034</v>
      </c>
      <c r="S11" s="46" t="n">
        <v>2886.029</v>
      </c>
      <c r="T11" s="46" t="n">
        <v>5468.536</v>
      </c>
      <c r="U11" s="46" t="n">
        <v>7029.958</v>
      </c>
      <c r="V11" s="46" t="n">
        <v>8082.796</v>
      </c>
      <c r="W11" s="46" t="n">
        <v>7440.504</v>
      </c>
      <c r="X11" s="46" t="n">
        <v>9212.851000000001</v>
      </c>
      <c r="Y11" s="46" t="n">
        <v>11383.39</v>
      </c>
      <c r="Z11" s="46" t="n">
        <v>19169.574</v>
      </c>
      <c r="AA11" s="46" t="n">
        <v>37610.283</v>
      </c>
      <c r="AK11" s="46" t="n">
        <v>12410.34</v>
      </c>
      <c r="AL11" s="46" t="n">
        <v>6809.417</v>
      </c>
      <c r="AM11" s="46" t="n">
        <v>-7730.313</v>
      </c>
      <c r="AN11" s="46" t="n">
        <v>23467.319</v>
      </c>
      <c r="AO11" s="46" t="n">
        <v>47206.319</v>
      </c>
    </row>
    <row r="12">
      <c r="B12" t="inlineStr">
        <is>
          <t>Profit Before Income Tax</t>
        </is>
      </c>
      <c r="G12" s="46" t="n">
        <v>1350.592</v>
      </c>
      <c r="H12" s="46" t="n">
        <v>2801.108</v>
      </c>
      <c r="I12" s="46" t="n">
        <v>4598.635</v>
      </c>
      <c r="J12" s="46" t="n">
        <v>4665.652</v>
      </c>
      <c r="K12" s="46" t="n">
        <v>2778.532</v>
      </c>
      <c r="L12" s="46" t="n">
        <v>3971.336</v>
      </c>
      <c r="M12" s="46" t="n">
        <v>1688.209</v>
      </c>
      <c r="N12" s="46" t="n">
        <v>-4435.297</v>
      </c>
      <c r="O12" s="46" t="n">
        <v>-3525.183</v>
      </c>
      <c r="P12" s="46" t="n">
        <v>-3788.207</v>
      </c>
      <c r="Q12" s="46" t="n">
        <v>-2469.657</v>
      </c>
      <c r="R12" s="46" t="n">
        <v>-1874.769</v>
      </c>
      <c r="S12" s="46" t="n">
        <v>2372.575</v>
      </c>
      <c r="T12" s="46" t="n">
        <v>5052.187</v>
      </c>
      <c r="U12" s="46" t="n">
        <v>6879.173</v>
      </c>
      <c r="V12" s="46" t="n">
        <v>9581.415000000001</v>
      </c>
      <c r="W12" s="46" t="n">
        <v>9299.228999999999</v>
      </c>
      <c r="X12" s="46" t="n">
        <v>8722.583000000001</v>
      </c>
      <c r="Y12" s="46" t="n">
        <v>14790.428</v>
      </c>
      <c r="Z12" s="46" t="n">
        <v>17653.312</v>
      </c>
      <c r="AA12" s="46" t="n">
        <v>51616.858</v>
      </c>
      <c r="AK12" s="46" t="n">
        <v>13415.987</v>
      </c>
      <c r="AL12" s="46" t="n">
        <v>4002.78</v>
      </c>
      <c r="AM12" s="46" t="n">
        <v>-11657.816</v>
      </c>
      <c r="AN12" s="46" t="n">
        <v>23885.35</v>
      </c>
      <c r="AO12" s="46" t="n">
        <v>50465.552</v>
      </c>
    </row>
    <row r="13">
      <c r="B13" t="inlineStr">
        <is>
          <t>Profit for the Period</t>
        </is>
      </c>
      <c r="G13" s="46" t="n">
        <v>992.64</v>
      </c>
      <c r="H13" s="46" t="n">
        <v>1988.424</v>
      </c>
      <c r="I13" s="46" t="n">
        <v>3315.252</v>
      </c>
      <c r="J13" s="46" t="n">
        <v>3319.872</v>
      </c>
      <c r="K13" s="46" t="n">
        <v>1987.21</v>
      </c>
      <c r="L13" s="46" t="n">
        <v>2881.43</v>
      </c>
      <c r="M13" s="46" t="n">
        <v>1107.617</v>
      </c>
      <c r="N13" s="46" t="n">
        <v>-3734.588</v>
      </c>
      <c r="O13" s="46" t="n">
        <v>-2585.491</v>
      </c>
      <c r="P13" s="46" t="n">
        <v>-2987.907</v>
      </c>
      <c r="Q13" s="46" t="n">
        <v>-2184.699</v>
      </c>
      <c r="R13" s="46" t="n">
        <v>-1379.45</v>
      </c>
      <c r="S13" s="46" t="n">
        <v>1917.039</v>
      </c>
      <c r="T13" s="46" t="n">
        <v>4120.003</v>
      </c>
      <c r="U13" s="46" t="n">
        <v>5753.373</v>
      </c>
      <c r="V13" s="46" t="n">
        <v>8006.487</v>
      </c>
      <c r="W13" s="46" t="n">
        <v>8108.195</v>
      </c>
      <c r="X13" s="46" t="n">
        <v>6996.216</v>
      </c>
      <c r="Y13" s="46" t="n">
        <v>12597.538</v>
      </c>
      <c r="Z13" s="46" t="n">
        <v>15245.953</v>
      </c>
      <c r="AA13" s="46" t="n">
        <v>40345.909</v>
      </c>
      <c r="AK13" s="46" t="n">
        <v>9616.188</v>
      </c>
      <c r="AL13" s="46" t="n">
        <v>2241.669</v>
      </c>
      <c r="AM13" s="46" t="n">
        <v>-9137.547</v>
      </c>
      <c r="AN13" s="46" t="n">
        <v>19796.902</v>
      </c>
      <c r="AO13" s="46" t="n">
        <v>42947.902</v>
      </c>
    </row>
    <row r="14">
      <c r="B14" t="inlineStr">
        <is>
          <t>Total Current Assets</t>
        </is>
      </c>
      <c r="G14" s="46" t="n">
        <v>18384.877</v>
      </c>
      <c r="H14" s="46" t="n">
        <v>20099.557</v>
      </c>
      <c r="I14" s="46" t="n">
        <v>24910.504</v>
      </c>
      <c r="J14" s="46" t="n">
        <v>26907.075</v>
      </c>
      <c r="K14" s="46" t="n">
        <v>27767.761</v>
      </c>
      <c r="L14" s="46" t="n">
        <v>29719.276</v>
      </c>
      <c r="M14" s="46" t="n">
        <v>31896.913</v>
      </c>
      <c r="N14" s="46" t="n">
        <v>28733.332</v>
      </c>
      <c r="O14" s="46" t="n">
        <v>28834.021</v>
      </c>
      <c r="P14" s="46" t="n">
        <v>29661.132</v>
      </c>
      <c r="Q14" s="46" t="n">
        <v>30393.967</v>
      </c>
      <c r="R14" s="46" t="n">
        <v>30468.1</v>
      </c>
      <c r="S14" s="46" t="n">
        <v>33026.065</v>
      </c>
      <c r="T14" s="46" t="n">
        <v>35683.696</v>
      </c>
      <c r="U14" s="46" t="n">
        <v>37078.03</v>
      </c>
      <c r="V14" s="46" t="n">
        <v>42278.887</v>
      </c>
      <c r="W14" s="46" t="n">
        <v>41228.19</v>
      </c>
      <c r="X14" s="46" t="n">
        <v>45203.17</v>
      </c>
      <c r="Y14" s="46" t="n">
        <v>57139.556</v>
      </c>
      <c r="Z14" s="46" t="n">
        <v>69458.073</v>
      </c>
      <c r="AA14" s="46" t="n">
        <v>106506.116</v>
      </c>
      <c r="AK14" s="46" t="n">
        <v>26907.075</v>
      </c>
      <c r="AL14" s="46" t="n">
        <v>28733.332</v>
      </c>
      <c r="AM14" s="46" t="n">
        <v>30468.1</v>
      </c>
      <c r="AN14" s="46" t="n">
        <v>42278.887</v>
      </c>
      <c r="AO14" s="46" t="n">
        <v>69458.073</v>
      </c>
    </row>
    <row r="15">
      <c r="B15" t="inlineStr">
        <is>
          <t>Total Assets</t>
        </is>
      </c>
      <c r="G15" s="46" t="n">
        <v>75118.008</v>
      </c>
      <c r="H15" s="46" t="n">
        <v>77717.897</v>
      </c>
      <c r="I15" s="46" t="n">
        <v>83269.048</v>
      </c>
      <c r="J15" s="46" t="n">
        <v>96346.52499999999</v>
      </c>
      <c r="K15" s="46" t="n">
        <v>99466.056</v>
      </c>
      <c r="L15" s="46" t="n">
        <v>104147.622</v>
      </c>
      <c r="M15" s="46" t="n">
        <v>109545.8</v>
      </c>
      <c r="N15" s="46" t="n">
        <v>103871.512</v>
      </c>
      <c r="O15" s="46" t="n">
        <v>104384.608</v>
      </c>
      <c r="P15" s="46" t="n">
        <v>102819.007</v>
      </c>
      <c r="Q15" s="46" t="n">
        <v>102049.45</v>
      </c>
      <c r="R15" s="46" t="n">
        <v>100330.165</v>
      </c>
      <c r="S15" s="46" t="n">
        <v>103197.515</v>
      </c>
      <c r="T15" s="46" t="n">
        <v>105624.349</v>
      </c>
      <c r="U15" s="46" t="n">
        <v>108367.058</v>
      </c>
      <c r="V15" s="46" t="n">
        <v>119855.209</v>
      </c>
      <c r="W15" s="46" t="n">
        <v>123985.47</v>
      </c>
      <c r="X15" s="46" t="n">
        <v>129087.781</v>
      </c>
      <c r="Y15" s="46" t="n">
        <v>148435.03</v>
      </c>
      <c r="Z15" s="46" t="n">
        <v>176107.659</v>
      </c>
      <c r="AA15" s="46" t="n">
        <v>222828.744</v>
      </c>
      <c r="AK15" s="46" t="n">
        <v>96346.52499999999</v>
      </c>
      <c r="AL15" s="46" t="n">
        <v>103871.512</v>
      </c>
      <c r="AM15" s="46" t="n">
        <v>100330.165</v>
      </c>
      <c r="AN15" s="46" t="n">
        <v>119855.209</v>
      </c>
      <c r="AO15" s="46" t="n">
        <v>176107.659</v>
      </c>
    </row>
    <row r="16">
      <c r="B16" t="inlineStr">
        <is>
          <t>Total Current Liabilities</t>
        </is>
      </c>
      <c r="G16" s="46" t="n">
        <v>9830.992</v>
      </c>
      <c r="H16" s="46" t="n">
        <v>9186.924000000001</v>
      </c>
      <c r="I16" s="46" t="n">
        <v>10545.603</v>
      </c>
      <c r="J16" s="46" t="n">
        <v>14735.395</v>
      </c>
      <c r="K16" s="46" t="n">
        <v>16659.247</v>
      </c>
      <c r="L16" s="46" t="n">
        <v>16869.305</v>
      </c>
      <c r="M16" s="46" t="n">
        <v>18383.115</v>
      </c>
      <c r="N16" s="46" t="n">
        <v>19843.696</v>
      </c>
      <c r="O16" s="46" t="n">
        <v>17276.137</v>
      </c>
      <c r="P16" s="46" t="n">
        <v>19776.433</v>
      </c>
      <c r="Q16" s="46" t="n">
        <v>20250.122</v>
      </c>
      <c r="R16" s="46" t="n">
        <v>21007.81</v>
      </c>
      <c r="S16" s="46" t="n">
        <v>23401.233</v>
      </c>
      <c r="T16" s="46" t="n">
        <v>23354.17</v>
      </c>
      <c r="U16" s="46" t="n">
        <v>23031.263</v>
      </c>
      <c r="V16" s="46" t="n">
        <v>24965.444</v>
      </c>
      <c r="W16" s="46" t="n">
        <v>24836.401</v>
      </c>
      <c r="X16" s="46" t="n">
        <v>25324.404</v>
      </c>
      <c r="Y16" s="46" t="n">
        <v>29769.431</v>
      </c>
      <c r="Z16" s="46" t="n">
        <v>37378.999</v>
      </c>
      <c r="AA16" s="46" t="n">
        <v>40700.53</v>
      </c>
      <c r="AK16" s="46" t="n">
        <v>14735.395</v>
      </c>
      <c r="AL16" s="46" t="n">
        <v>19843.696</v>
      </c>
      <c r="AM16" s="46" t="n">
        <v>21007.81</v>
      </c>
      <c r="AN16" s="46" t="n">
        <v>24965.444</v>
      </c>
      <c r="AO16" s="46" t="n">
        <v>37378.999</v>
      </c>
    </row>
    <row r="17">
      <c r="B17" t="inlineStr">
        <is>
          <t>Total Liabilities</t>
        </is>
      </c>
      <c r="G17" s="46" t="n">
        <v>22739.419</v>
      </c>
      <c r="H17" s="46" t="n">
        <v>22839.883</v>
      </c>
      <c r="I17" s="46" t="n">
        <v>24554.602</v>
      </c>
      <c r="J17" s="46" t="n">
        <v>34155.467</v>
      </c>
      <c r="K17" s="46" t="n">
        <v>36067.417</v>
      </c>
      <c r="L17" s="46" t="n">
        <v>37387.462</v>
      </c>
      <c r="M17" s="46" t="n">
        <v>40822.614</v>
      </c>
      <c r="N17" s="46" t="n">
        <v>40580.97</v>
      </c>
      <c r="O17" s="46" t="n">
        <v>43376.074</v>
      </c>
      <c r="P17" s="46" t="n">
        <v>45359.957</v>
      </c>
      <c r="Q17" s="46" t="n">
        <v>46817.89</v>
      </c>
      <c r="R17" s="46" t="n">
        <v>46826.413</v>
      </c>
      <c r="S17" s="46" t="n">
        <v>47690.113</v>
      </c>
      <c r="T17" s="46" t="n">
        <v>45794.329</v>
      </c>
      <c r="U17" s="46" t="n">
        <v>43065.538</v>
      </c>
      <c r="V17" s="46" t="n">
        <v>45939.505</v>
      </c>
      <c r="W17" s="46" t="n">
        <v>42546.717</v>
      </c>
      <c r="X17" s="46" t="n">
        <v>41945.296</v>
      </c>
      <c r="Y17" s="46" t="n">
        <v>48428.751</v>
      </c>
      <c r="Z17" s="46" t="n">
        <v>55440.908</v>
      </c>
      <c r="AA17" s="46" t="n">
        <v>58448.945</v>
      </c>
      <c r="AK17" s="46" t="n">
        <v>34155.467</v>
      </c>
      <c r="AL17" s="46" t="n">
        <v>40580.97</v>
      </c>
      <c r="AM17" s="46" t="n">
        <v>46826.413</v>
      </c>
      <c r="AN17" s="46" t="n">
        <v>45939.505</v>
      </c>
      <c r="AO17" s="46" t="n">
        <v>55440.908</v>
      </c>
    </row>
    <row r="18">
      <c r="B18" t="inlineStr">
        <is>
          <t>Total Equity</t>
        </is>
      </c>
      <c r="G18" s="46" t="n">
        <v>52378.589</v>
      </c>
      <c r="H18" s="46" t="n">
        <v>54878.014</v>
      </c>
      <c r="I18" s="46" t="n">
        <v>58714.446</v>
      </c>
      <c r="J18" s="46" t="n">
        <v>62191.058</v>
      </c>
      <c r="K18" s="46" t="n">
        <v>63398.639</v>
      </c>
      <c r="L18" s="46" t="n">
        <v>66760.16</v>
      </c>
      <c r="M18" s="46" t="n">
        <v>68723.186</v>
      </c>
      <c r="N18" s="46" t="n">
        <v>63290.542</v>
      </c>
      <c r="O18" s="46" t="n">
        <v>61008.534</v>
      </c>
      <c r="P18" s="46" t="n">
        <v>57459.05</v>
      </c>
      <c r="Q18" s="46" t="n">
        <v>55231.56</v>
      </c>
      <c r="R18" s="46" t="n">
        <v>53503.752</v>
      </c>
      <c r="S18" s="46" t="n">
        <v>55507.402</v>
      </c>
      <c r="T18" s="46" t="n">
        <v>59830.02</v>
      </c>
      <c r="U18" s="46" t="n">
        <v>65301.52</v>
      </c>
      <c r="V18" s="46" t="n">
        <v>73915.704</v>
      </c>
      <c r="W18" s="46" t="n">
        <v>81438.753</v>
      </c>
      <c r="X18" s="46" t="n">
        <v>87142.485</v>
      </c>
      <c r="Y18" s="46" t="n">
        <v>100006.279</v>
      </c>
      <c r="Z18" s="46" t="n">
        <v>120666.751</v>
      </c>
      <c r="AA18" s="46" t="n">
        <v>164379.799</v>
      </c>
      <c r="AK18" s="46" t="n">
        <v>62191.058</v>
      </c>
      <c r="AL18" s="46" t="n">
        <v>63290.542</v>
      </c>
      <c r="AM18" s="46" t="n">
        <v>53503.752</v>
      </c>
      <c r="AN18" s="46" t="n">
        <v>73915.704</v>
      </c>
      <c r="AO18" s="46" t="n">
        <v>120666.751</v>
      </c>
    </row>
    <row r="19">
      <c r="B19" t="inlineStr">
        <is>
          <t>Total Liabilities and Equity</t>
        </is>
      </c>
      <c r="G19" s="46" t="n">
        <v>75118.008</v>
      </c>
      <c r="H19" s="46" t="n">
        <v>77717.897</v>
      </c>
      <c r="I19" s="46" t="n">
        <v>83269.048</v>
      </c>
      <c r="J19" s="46" t="n">
        <v>96346.52499999999</v>
      </c>
      <c r="K19" s="46" t="n">
        <v>99466.056</v>
      </c>
      <c r="L19" s="46" t="n">
        <v>104147.622</v>
      </c>
      <c r="M19" s="46" t="n">
        <v>109545.8</v>
      </c>
      <c r="N19" s="46" t="n">
        <v>103871.512</v>
      </c>
      <c r="O19" s="46" t="n">
        <v>104384.608</v>
      </c>
      <c r="P19" s="46" t="n">
        <v>102819.007</v>
      </c>
      <c r="Q19" s="46" t="n">
        <v>102049.45</v>
      </c>
      <c r="R19" s="46" t="n">
        <v>100330.165</v>
      </c>
      <c r="S19" s="46" t="n">
        <v>103197.515</v>
      </c>
      <c r="T19" s="46" t="n">
        <v>105624.349</v>
      </c>
      <c r="U19" s="46" t="n">
        <v>108367.058</v>
      </c>
      <c r="V19" s="46" t="n">
        <v>119855.209</v>
      </c>
      <c r="W19" s="46" t="n">
        <v>123985.47</v>
      </c>
      <c r="X19" s="46" t="n">
        <v>129087.781</v>
      </c>
      <c r="Y19" s="46" t="n">
        <v>148435.03</v>
      </c>
      <c r="Z19" s="46" t="n">
        <v>176107.659</v>
      </c>
      <c r="AA19" s="46" t="n">
        <v>222828.744</v>
      </c>
      <c r="AK19" s="46" t="n">
        <v>96346.52499999999</v>
      </c>
      <c r="AL19" s="46" t="n">
        <v>103871.512</v>
      </c>
      <c r="AM19" s="46" t="n">
        <v>100330.165</v>
      </c>
      <c r="AN19" s="46" t="n">
        <v>119855.209</v>
      </c>
      <c r="AO19" s="46" t="n">
        <v>176107.659</v>
      </c>
    </row>
    <row r="20">
      <c r="B20" t="inlineStr">
        <is>
          <t>Cash Generated from Operating Activities</t>
        </is>
      </c>
      <c r="G20" s="46" t="n">
        <v>3507.823</v>
      </c>
      <c r="H20" s="46" t="n">
        <v>4956.395</v>
      </c>
      <c r="I20" s="46" t="n">
        <v>6603.736</v>
      </c>
      <c r="J20" s="46" t="n">
        <v>5883.524</v>
      </c>
      <c r="K20" s="46" t="n">
        <v>5504.952</v>
      </c>
      <c r="L20" s="46" t="n">
        <v>6762.522</v>
      </c>
      <c r="M20" s="46" t="n">
        <v>4495.856</v>
      </c>
      <c r="N20" s="46" t="n">
        <v>2320.558</v>
      </c>
      <c r="O20" s="46" t="n">
        <v>-1335.492</v>
      </c>
      <c r="P20" s="46" t="n">
        <v>2139.214</v>
      </c>
      <c r="Q20" s="46" t="n">
        <v>1472.75</v>
      </c>
      <c r="R20" s="46" t="n">
        <v>4412.394</v>
      </c>
      <c r="S20" s="46" t="n">
        <v>5748.66</v>
      </c>
      <c r="T20" s="46" t="n">
        <v>5933.825</v>
      </c>
      <c r="U20" s="46" t="n">
        <v>8163.486</v>
      </c>
      <c r="V20" s="46" t="n">
        <v>11404.875</v>
      </c>
      <c r="W20" s="46" t="n">
        <v>10653.945</v>
      </c>
      <c r="X20" s="46" t="n">
        <v>11074.192</v>
      </c>
      <c r="Y20" s="46" t="n">
        <v>15882.51</v>
      </c>
      <c r="Z20" s="46" t="n">
        <v>21293.785</v>
      </c>
      <c r="AA20" s="46" t="n">
        <v>25880.207</v>
      </c>
      <c r="AK20" s="46" t="n">
        <v>20951.478</v>
      </c>
      <c r="AL20" s="46" t="n">
        <v>19083.888</v>
      </c>
      <c r="AM20" s="46" t="n">
        <v>6688.866</v>
      </c>
      <c r="AN20" s="46" t="n">
        <v>31250.846</v>
      </c>
      <c r="AO20" s="46" t="n">
        <v>58904.432</v>
      </c>
    </row>
    <row r="21">
      <c r="B21" t="inlineStr">
        <is>
          <t>CFO</t>
        </is>
      </c>
      <c r="G21" s="46" t="n">
        <v>3206.762</v>
      </c>
      <c r="H21" s="46" t="n">
        <v>4549.973</v>
      </c>
      <c r="I21" s="46" t="n">
        <v>6266.689</v>
      </c>
      <c r="J21" s="46" t="n">
        <v>5774.224</v>
      </c>
      <c r="K21" s="46" t="n">
        <v>5141.228</v>
      </c>
      <c r="L21" s="46" t="n">
        <v>4573.665</v>
      </c>
      <c r="M21" s="46" t="n">
        <v>3880.827</v>
      </c>
      <c r="N21" s="46" t="n">
        <v>1184.797</v>
      </c>
      <c r="O21" s="46" t="n">
        <v>-2005.488</v>
      </c>
      <c r="P21" s="46" t="n">
        <v>1311.439</v>
      </c>
      <c r="Q21" s="46" t="n">
        <v>1019.332</v>
      </c>
      <c r="R21" s="46" t="n">
        <v>3952.908</v>
      </c>
      <c r="S21" s="46" t="n">
        <v>5356.478</v>
      </c>
      <c r="T21" s="46" t="n">
        <v>5659.023</v>
      </c>
      <c r="U21" s="46" t="n">
        <v>7759.262</v>
      </c>
      <c r="V21" s="46" t="n">
        <v>11021.122</v>
      </c>
      <c r="W21" s="46" t="n">
        <v>9023.671</v>
      </c>
      <c r="X21" s="46" t="n">
        <v>9166.17</v>
      </c>
      <c r="Y21" s="46" t="n">
        <v>14321.549</v>
      </c>
      <c r="Z21" s="46" t="n">
        <v>20861.736</v>
      </c>
      <c r="AA21" s="46" t="n">
        <v>26330.119</v>
      </c>
      <c r="AK21" s="46" t="n">
        <v>19797.648</v>
      </c>
      <c r="AL21" s="46" t="n">
        <v>14780.517</v>
      </c>
      <c r="AM21" s="46" t="n">
        <v>4278.191</v>
      </c>
      <c r="AN21" s="46" t="n">
        <v>29795.885</v>
      </c>
      <c r="AO21" s="46" t="n">
        <v>53373.126</v>
      </c>
    </row>
    <row r="22">
      <c r="B22" t="inlineStr">
        <is>
          <t>CFI</t>
        </is>
      </c>
      <c r="G22" s="46" t="n">
        <v>-5885.21</v>
      </c>
      <c r="H22" s="46" t="n">
        <v>-3484.309</v>
      </c>
      <c r="I22" s="46" t="n">
        <v>-6350.965</v>
      </c>
      <c r="J22" s="46" t="n">
        <v>-6671.793</v>
      </c>
      <c r="K22" s="46" t="n">
        <v>-5455.618</v>
      </c>
      <c r="L22" s="46" t="n">
        <v>-4473.276</v>
      </c>
      <c r="M22" s="46" t="n">
        <v>-4646.731</v>
      </c>
      <c r="N22" s="46" t="n">
        <v>-3308.121</v>
      </c>
      <c r="O22" s="46" t="n">
        <v>-3127.223</v>
      </c>
      <c r="P22" s="46" t="n">
        <v>-2223.696</v>
      </c>
      <c r="Q22" s="46" t="n">
        <v>-343.985</v>
      </c>
      <c r="R22" s="46" t="n">
        <v>-1639.823</v>
      </c>
      <c r="S22" s="46" t="n">
        <v>-3797.325</v>
      </c>
      <c r="T22" s="46" t="n">
        <v>-1977.254</v>
      </c>
      <c r="U22" s="46" t="n">
        <v>-3616.74</v>
      </c>
      <c r="V22" s="46" t="n">
        <v>-8613.317999999999</v>
      </c>
      <c r="W22" s="46" t="n">
        <v>-8218.487999999999</v>
      </c>
      <c r="X22" s="46" t="n">
        <v>-10451.455</v>
      </c>
      <c r="Y22" s="46" t="n">
        <v>-14244.592</v>
      </c>
      <c r="Z22" s="46" t="n">
        <v>-15139.716</v>
      </c>
      <c r="AA22" s="46" t="n">
        <v>-17634.899</v>
      </c>
      <c r="AK22" s="46" t="n">
        <v>-22392.277</v>
      </c>
      <c r="AL22" s="46" t="n">
        <v>-17883.746</v>
      </c>
      <c r="AM22" s="46" t="n">
        <v>-7334.727</v>
      </c>
      <c r="AN22" s="46" t="n">
        <v>-18004.637</v>
      </c>
      <c r="AO22" s="46" t="n">
        <v>-48054.251</v>
      </c>
    </row>
    <row r="23">
      <c r="B23" t="inlineStr">
        <is>
          <t>CFF</t>
        </is>
      </c>
      <c r="G23" s="46" t="n">
        <v>1900.472</v>
      </c>
      <c r="H23" s="46" t="n">
        <v>-631.202</v>
      </c>
      <c r="I23" s="46" t="n">
        <v>49.042</v>
      </c>
      <c r="J23" s="46" t="n">
        <v>3174.001</v>
      </c>
      <c r="K23" s="46" t="n">
        <v>175.316</v>
      </c>
      <c r="L23" s="46" t="n">
        <v>-919.24</v>
      </c>
      <c r="M23" s="46" t="n">
        <v>846.73</v>
      </c>
      <c r="N23" s="46" t="n">
        <v>2718.99</v>
      </c>
      <c r="O23" s="46" t="n">
        <v>4981.376</v>
      </c>
      <c r="P23" s="46" t="n">
        <v>2076.57</v>
      </c>
      <c r="Q23" s="46" t="n">
        <v>340.456</v>
      </c>
      <c r="R23" s="46" t="n">
        <v>-1701.557</v>
      </c>
      <c r="S23" s="46" t="n">
        <v>-909.67</v>
      </c>
      <c r="T23" s="46" t="n">
        <v>-4123.234</v>
      </c>
      <c r="U23" s="46" t="n">
        <v>-2740.836</v>
      </c>
      <c r="V23" s="46" t="n">
        <v>-930.2</v>
      </c>
      <c r="W23" s="46" t="n">
        <v>508.894</v>
      </c>
      <c r="X23" s="46" t="n">
        <v>-1779.79</v>
      </c>
      <c r="Y23" s="46" t="n">
        <v>1374.883</v>
      </c>
      <c r="Z23" s="46" t="n">
        <v>-1548.979</v>
      </c>
      <c r="AA23" s="46" t="n">
        <v>-2951.479</v>
      </c>
      <c r="AK23" s="46" t="n">
        <v>4492.313</v>
      </c>
      <c r="AL23" s="46" t="n">
        <v>2821.796</v>
      </c>
      <c r="AM23" s="46" t="n">
        <v>5696.845</v>
      </c>
      <c r="AN23" s="46" t="n">
        <v>-8703.940000000001</v>
      </c>
      <c r="AO23" s="46" t="n">
        <v>-1444.992</v>
      </c>
    </row>
    <row r="24">
      <c r="B24" t="inlineStr">
        <is>
          <t>Net Change in Cash</t>
        </is>
      </c>
      <c r="G24" s="46" t="n">
        <v>-749.845</v>
      </c>
      <c r="H24" s="46" t="n">
        <v>440.207</v>
      </c>
      <c r="I24" s="46" t="n">
        <v>95.626</v>
      </c>
      <c r="J24" s="46" t="n">
        <v>2296.005</v>
      </c>
      <c r="K24" s="46" t="n">
        <v>-75.218</v>
      </c>
      <c r="L24" s="46" t="n">
        <v>-436.452</v>
      </c>
      <c r="M24" s="46" t="n">
        <v>172.905</v>
      </c>
      <c r="N24" s="46" t="n">
        <v>257.79</v>
      </c>
      <c r="O24" s="46" t="n">
        <v>-82.22499999999999</v>
      </c>
      <c r="P24" s="46" t="n">
        <v>1146.028</v>
      </c>
      <c r="Q24" s="46" t="n">
        <v>1081.496</v>
      </c>
      <c r="R24" s="46" t="n">
        <v>465.023</v>
      </c>
      <c r="S24" s="46" t="n">
        <v>794.066</v>
      </c>
      <c r="T24" s="46" t="n">
        <v>-447.566</v>
      </c>
      <c r="U24" s="46" t="n">
        <v>1201.859</v>
      </c>
      <c r="V24" s="46" t="n">
        <v>2069.429</v>
      </c>
      <c r="W24" s="46" t="n">
        <v>1352.952</v>
      </c>
      <c r="X24" s="46" t="n">
        <v>-3482.758</v>
      </c>
      <c r="Y24" s="46" t="n">
        <v>1739.204</v>
      </c>
      <c r="Z24" s="46" t="n">
        <v>4109.251</v>
      </c>
      <c r="AA24" s="46" t="n">
        <v>6243.138</v>
      </c>
      <c r="AK24" s="46" t="n">
        <v>2081.993</v>
      </c>
      <c r="AL24" s="46" t="n">
        <v>-80.97499999999999</v>
      </c>
      <c r="AM24" s="46" t="n">
        <v>2610.322</v>
      </c>
      <c r="AN24" s="46" t="n">
        <v>3617.788</v>
      </c>
      <c r="AO24" s="46" t="n">
        <v>3718.649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3" t="inlineStr">
        <is>
          <t>X</t>
        </is>
      </c>
      <c r="B3" s="6" t="inlineStr">
        <is>
          <t>Company Name</t>
        </is>
      </c>
      <c r="F3" t="inlineStr">
        <is>
          <t>SK hynix</t>
        </is>
      </c>
    </row>
    <row r="4"/>
    <row r="5">
      <c r="B5" s="6" t="inlineStr">
        <is>
          <t>Sub-header</t>
        </is>
      </c>
      <c r="F5" t="inlineStr">
        <is>
          <t>KRW in billions, except per share (EPS in KRW)</t>
        </is>
      </c>
    </row>
    <row r="6"/>
    <row r="7">
      <c r="B7" s="6" t="inlineStr">
        <is>
          <t>Last Fiscal Year End</t>
        </is>
      </c>
      <c r="F7" s="24" t="n">
        <v>46022</v>
      </c>
    </row>
    <row r="8"/>
    <row r="9">
      <c r="B9" s="6" t="inlineStr">
        <is>
          <t>Today</t>
        </is>
      </c>
      <c r="F9" s="24" t="n">
        <v>46209</v>
      </c>
    </row>
    <row r="10">
      <c r="B10" s="6" t="inlineStr">
        <is>
          <t>Share Price (KRW)</t>
        </is>
      </c>
      <c r="F10" s="51" t="n">
        <v>2343000</v>
      </c>
    </row>
    <row r="11">
      <c r="B11" s="6" t="inlineStr">
        <is>
          <t>USD/KRW (display only)</t>
        </is>
      </c>
      <c r="F11" s="26" t="n">
        <v>1529.82</v>
      </c>
    </row>
    <row r="12">
      <c r="B12" s="6" t="inlineStr">
        <is>
          <t>Minimum Cash (% of trailing opex)</t>
        </is>
      </c>
      <c r="F12" s="52" t="n">
        <v>0.25</v>
      </c>
    </row>
    <row r="13"/>
    <row r="14">
      <c r="A14" s="23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2026-07-10T06:52:22Z</dcterms:created>
  <dcterms:modified xmlns:dcterms="http://purl.org/dc/terms/" xmlns:xsi="http://www.w3.org/2001/XMLSchema-instance" xsi:type="dcterms:W3CDTF">2026-07-10T15:50:59Z</dcterms:modified>
</cp:coreProperties>
</file>