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_reported" sheetId="2" state="visible" r:id="rId2"/>
    <sheet xmlns:r="http://schemas.openxmlformats.org/officeDocument/2006/relationships" name="inputs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0_);(#,##0.000)"/>
    <numFmt numFmtId="165" formatCode="#,##0.0%_);(#,##0.0%)"/>
    <numFmt numFmtId="166" formatCode="0.00&quot;x&quot;"/>
  </numFmts>
  <fonts count="11">
    <font>
      <name val="Calibri"/>
      <family val="2"/>
      <color theme="1"/>
      <sz val="11"/>
      <scheme val="minor"/>
    </font>
    <font>
      <name val="Calibri"/>
      <color rgb="00FF0000"/>
      <sz val="7"/>
    </font>
    <font>
      <name val="Calibri"/>
      <b val="1"/>
      <color rgb="00000000"/>
      <sz val="10"/>
    </font>
    <font>
      <name val="Calibri"/>
      <color rgb="003366FF"/>
      <sz val="10"/>
    </font>
    <font>
      <name val="Calibri"/>
      <b val="1"/>
      <color rgb="00000000"/>
      <sz val="14"/>
    </font>
    <font>
      <name val="Calibri"/>
      <i val="1"/>
      <color rgb="00808080"/>
      <sz val="10"/>
    </font>
    <font>
      <name val="Calibri"/>
      <color rgb="00000000"/>
      <sz val="10"/>
    </font>
    <font>
      <name val="Calibri"/>
      <i val="1"/>
      <color rgb="00000000"/>
      <sz val="10"/>
    </font>
    <font>
      <name val="Calibri"/>
      <color rgb="00808080"/>
      <sz val="9"/>
    </font>
    <font>
      <name val="Calibri"/>
      <b val="1"/>
      <color rgb="00FFFFFF"/>
      <sz val="12"/>
    </font>
    <font>
      <name val="Calibri"/>
      <i val="1"/>
      <color rgb="0000AA00"/>
      <sz val="10"/>
    </font>
  </fonts>
  <fills count="5">
    <fill>
      <patternFill/>
    </fill>
    <fill>
      <patternFill patternType="gray125"/>
    </fill>
    <fill>
      <patternFill patternType="solid">
        <fgColor rgb="00003082"/>
        <bgColor rgb="00003082"/>
      </patternFill>
    </fill>
    <fill>
      <patternFill patternType="solid">
        <fgColor rgb="000E7C3F"/>
        <bgColor rgb="000E7C3F"/>
      </patternFill>
    </fill>
    <fill>
      <patternFill patternType="solid">
        <fgColor rgb="00B45309"/>
        <bgColor rgb="00B45309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4" fillId="0" borderId="0" pivotButton="0" quotePrefix="0" xfId="0"/>
    <xf numFmtId="0" fontId="7" fillId="0" borderId="0" pivotButton="0" quotePrefix="0" xfId="0"/>
    <xf numFmtId="0" fontId="5" fillId="0" borderId="0" pivotButton="0" quotePrefix="0" xfId="0"/>
    <xf numFmtId="14" fontId="8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2" fillId="0" borderId="0" pivotButton="0" quotePrefix="0" xfId="0"/>
    <xf numFmtId="0" fontId="9" fillId="2" borderId="0" applyAlignment="1" pivotButton="0" quotePrefix="0" xfId="0">
      <alignment horizontal="centerContinuous"/>
    </xf>
    <xf numFmtId="0" fontId="6" fillId="0" borderId="0" pivotButton="0" quotePrefix="0" xfId="0"/>
    <xf numFmtId="5" fontId="3" fillId="0" borderId="0" pivotButton="0" quotePrefix="0" xfId="0"/>
    <xf numFmtId="5" fontId="2" fillId="0" borderId="1" pivotButton="0" quotePrefix="0" xfId="0"/>
    <xf numFmtId="164" fontId="10" fillId="0" borderId="0" pivotButton="0" quotePrefix="0" xfId="0"/>
    <xf numFmtId="7" fontId="3" fillId="0" borderId="0" pivotButton="0" quotePrefix="0" xfId="0"/>
    <xf numFmtId="37" fontId="3" fillId="0" borderId="0" pivotButton="0" quotePrefix="0" xfId="0"/>
    <xf numFmtId="165" fontId="6" fillId="0" borderId="0" pivotButton="0" quotePrefix="0" xfId="0"/>
    <xf numFmtId="0" fontId="9" fillId="3" borderId="0" applyAlignment="1" pivotButton="0" quotePrefix="0" xfId="0">
      <alignment horizontal="centerContinuous"/>
    </xf>
    <xf numFmtId="164" fontId="2" fillId="0" borderId="1" pivotButton="0" quotePrefix="0" xfId="0"/>
    <xf numFmtId="166" fontId="6" fillId="0" borderId="0" pivotButton="0" quotePrefix="0" xfId="0"/>
    <xf numFmtId="5" fontId="6" fillId="0" borderId="0" pivotButton="0" quotePrefix="0" xfId="0"/>
    <xf numFmtId="0" fontId="9" fillId="4" borderId="0" applyAlignment="1" pivotButton="0" quotePrefix="0" xfId="0">
      <alignment horizontal="centerContinuous"/>
    </xf>
    <xf numFmtId="5" fontId="2" fillId="0" borderId="0" pivotButton="0" quotePrefix="0" xfId="0"/>
    <xf numFmtId="0" fontId="1" fillId="0" borderId="0" pivotButton="0" quotePrefix="0" xfId="0"/>
    <xf numFmtId="14" fontId="0" fillId="0" borderId="0" pivotButton="0" quotePrefix="0" xfId="0"/>
    <xf numFmtId="165" fontId="0" fillId="0" borderId="0" pivotButton="0" quotePrefix="0" xfId="0"/>
    <xf numFmtId="5" fontId="6" fillId="0" borderId="0" applyAlignment="1" pivotButton="0" quotePrefix="0" xfId="0">
      <alignment horizontal="right"/>
    </xf>
    <xf numFmtId="37" fontId="6" fillId="0" borderId="0" applyAlignment="1" pivotButton="0" quotePrefix="0" xfId="0">
      <alignment horizontal="right"/>
    </xf>
    <xf numFmtId="5" fontId="2" fillId="0" borderId="1" applyAlignment="1" pivotButton="0" quotePrefix="0" xfId="0">
      <alignment horizontal="right"/>
    </xf>
    <xf numFmtId="164" fontId="10" fillId="0" borderId="0" pivotButton="0" quotePrefix="0" xfId="0"/>
    <xf numFmtId="5" fontId="3" fillId="0" borderId="0" applyAlignment="1" pivotButton="0" quotePrefix="0" xfId="0">
      <alignment horizontal="right"/>
    </xf>
    <xf numFmtId="37" fontId="3" fillId="0" borderId="0" applyAlignment="1" pivotButton="0" quotePrefix="0" xfId="0">
      <alignment horizontal="right"/>
    </xf>
    <xf numFmtId="7" fontId="6" fillId="0" borderId="0" applyAlignment="1" pivotButton="0" quotePrefix="0" xfId="0">
      <alignment horizontal="right"/>
    </xf>
    <xf numFmtId="165" fontId="6" fillId="0" borderId="0" applyAlignment="1" pivotButton="0" quotePrefix="0" xfId="0">
      <alignment horizontal="right"/>
    </xf>
    <xf numFmtId="165" fontId="3" fillId="0" borderId="0" applyAlignment="1" pivotButton="0" quotePrefix="0" xfId="0">
      <alignment horizontal="right"/>
    </xf>
    <xf numFmtId="164" fontId="2" fillId="0" borderId="1" pivotButton="0" quotePrefix="0" xfId="0"/>
    <xf numFmtId="164" fontId="2" fillId="0" borderId="1" applyAlignment="1" pivotButton="0" quotePrefix="0" xfId="0">
      <alignment horizontal="right"/>
    </xf>
    <xf numFmtId="166" fontId="6" fillId="0" borderId="0" pivotButton="0" quotePrefix="0" xfId="0"/>
    <xf numFmtId="166" fontId="6" fillId="0" borderId="0" applyAlignment="1" pivotButton="0" quotePrefix="0" xfId="0">
      <alignment horizontal="right"/>
    </xf>
    <xf numFmtId="164" fontId="6" fillId="0" borderId="0" applyAlignment="1" pivotButton="0" quotePrefix="0" xfId="0">
      <alignment horizontal="right"/>
    </xf>
    <xf numFmtId="164" fontId="10" fillId="0" borderId="0" applyAlignment="1" pivotButton="0" quotePrefix="0" xfId="0">
      <alignment horizontal="right"/>
    </xf>
    <xf numFmtId="7" fontId="3" fillId="0" borderId="0" applyAlignment="1" pivotButton="0" quotePrefix="0" xfId="0">
      <alignment horizontal="right"/>
    </xf>
    <xf numFmtId="0" fontId="9" fillId="0" borderId="0" applyAlignment="1" pivotButton="0" quotePrefix="0" xfId="0">
      <alignment horizontal="centerContinuous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Z291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" customWidth="1" min="1" max="1"/>
    <col width="40" customWidth="1" min="2" max="2"/>
    <col width="40" customWidth="1" min="3" max="3"/>
    <col width="12" customWidth="1" min="4" max="4"/>
    <col width="3" customWidth="1" min="5" max="5"/>
    <col width="3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1" customWidth="1" min="36" max="36"/>
    <col width="11" customWidth="1" min="37" max="37"/>
    <col width="11" customWidth="1" min="38" max="38"/>
    <col width="3" customWidth="1" min="39" max="39"/>
    <col width="11" customWidth="1" min="40" max="40"/>
    <col width="11" customWidth="1" min="41" max="41"/>
    <col width="11" customWidth="1" min="42" max="42"/>
    <col width="11" customWidth="1" min="43" max="43"/>
    <col width="11" customWidth="1" min="44" max="44"/>
    <col width="11" customWidth="1" min="45" max="45"/>
    <col width="11" customWidth="1" min="46" max="46"/>
    <col width="11" customWidth="1" min="47" max="47"/>
    <col width="11" customWidth="1" min="48" max="48"/>
    <col width="11" customWidth="1" min="49" max="49"/>
    <col width="3" customWidth="1" min="50" max="50"/>
    <col width="11" customWidth="1" min="51" max="51"/>
    <col width="11" customWidth="1" min="52" max="52"/>
  </cols>
  <sheetData>
    <row r="1">
      <c r="B1" s="1" t="inlineStr">
        <is>
          <t>Adobe Inc.</t>
        </is>
      </c>
    </row>
    <row r="2">
      <c r="B2" s="2" t="inlineStr">
        <is>
          <t>Dollars in millions, except per share</t>
        </is>
      </c>
    </row>
    <row r="3">
      <c r="B3" s="3" t="inlineStr">
        <is>
          <t>Ticker: ADBE  |  FYE: Friday closest to November 30  |  FY2021 + FY2027 are 53-week years (Q1'21 and Q1'27E = 14 weeks)</t>
        </is>
      </c>
    </row>
    <row r="4">
      <c r="G4" s="4" t="n">
        <v>44260</v>
      </c>
      <c r="H4" s="4" t="n">
        <v>44351</v>
      </c>
      <c r="I4" s="4" t="n">
        <v>44442</v>
      </c>
      <c r="J4" s="4" t="n">
        <v>44533</v>
      </c>
      <c r="K4" s="4" t="n">
        <v>44624</v>
      </c>
      <c r="L4" s="4" t="n">
        <v>44715</v>
      </c>
      <c r="M4" s="4" t="n">
        <v>44806</v>
      </c>
      <c r="N4" s="4" t="n">
        <v>44897</v>
      </c>
      <c r="O4" s="4" t="n">
        <v>44988</v>
      </c>
      <c r="P4" s="4" t="n">
        <v>45079</v>
      </c>
      <c r="Q4" s="4" t="n">
        <v>45170</v>
      </c>
      <c r="R4" s="4" t="n">
        <v>45261</v>
      </c>
      <c r="S4" s="4" t="n">
        <v>45352</v>
      </c>
      <c r="T4" s="4" t="n">
        <v>45443</v>
      </c>
      <c r="U4" s="4" t="n">
        <v>45534</v>
      </c>
      <c r="V4" s="4" t="n">
        <v>45625</v>
      </c>
      <c r="W4" s="4" t="n">
        <v>45716</v>
      </c>
      <c r="X4" s="4" t="n">
        <v>45807</v>
      </c>
      <c r="Y4" s="4" t="n">
        <v>45898</v>
      </c>
      <c r="Z4" s="4" t="n">
        <v>45989</v>
      </c>
      <c r="AA4" s="4" t="n">
        <v>46080</v>
      </c>
      <c r="AB4" s="4" t="n">
        <v>46171</v>
      </c>
      <c r="AC4" s="4" t="n">
        <v>46262</v>
      </c>
      <c r="AD4" s="4" t="n">
        <v>46353</v>
      </c>
      <c r="AE4" s="4" t="n">
        <v>46451</v>
      </c>
      <c r="AF4" s="4" t="n">
        <v>46542</v>
      </c>
      <c r="AG4" s="4" t="n">
        <v>46633</v>
      </c>
      <c r="AH4" s="4" t="n">
        <v>46724</v>
      </c>
      <c r="AI4" s="4" t="n">
        <v>46815</v>
      </c>
      <c r="AJ4" s="4" t="n">
        <v>46906</v>
      </c>
      <c r="AK4" s="4" t="n">
        <v>46997</v>
      </c>
      <c r="AL4" s="4" t="n">
        <v>47088</v>
      </c>
      <c r="AN4" s="4" t="n">
        <v>44533</v>
      </c>
      <c r="AO4" s="4" t="n">
        <v>44897</v>
      </c>
      <c r="AP4" s="4" t="n">
        <v>45261</v>
      </c>
      <c r="AQ4" s="4" t="n">
        <v>45625</v>
      </c>
      <c r="AR4" s="4" t="n">
        <v>45989</v>
      </c>
      <c r="AS4" s="4" t="n">
        <v>46353</v>
      </c>
      <c r="AT4" s="4" t="n">
        <v>46724</v>
      </c>
      <c r="AU4" s="4" t="n">
        <v>47088</v>
      </c>
      <c r="AV4" s="4" t="n">
        <v>47452</v>
      </c>
      <c r="AW4" s="4" t="n">
        <v>47816</v>
      </c>
    </row>
    <row r="5">
      <c r="G5" s="5" t="inlineStr">
        <is>
          <t>Q1'21</t>
        </is>
      </c>
      <c r="H5" s="5" t="inlineStr">
        <is>
          <t>Q2'21</t>
        </is>
      </c>
      <c r="I5" s="5" t="inlineStr">
        <is>
          <t>Q3'21</t>
        </is>
      </c>
      <c r="J5" s="5" t="inlineStr">
        <is>
          <t>Q4'21</t>
        </is>
      </c>
      <c r="K5" s="5" t="inlineStr">
        <is>
          <t>Q1'22</t>
        </is>
      </c>
      <c r="L5" s="5" t="inlineStr">
        <is>
          <t>Q2'22</t>
        </is>
      </c>
      <c r="M5" s="5" t="inlineStr">
        <is>
          <t>Q3'22</t>
        </is>
      </c>
      <c r="N5" s="5" t="inlineStr">
        <is>
          <t>Q4'22</t>
        </is>
      </c>
      <c r="O5" s="5" t="inlineStr">
        <is>
          <t>Q1'23</t>
        </is>
      </c>
      <c r="P5" s="5" t="inlineStr">
        <is>
          <t>Q2'23</t>
        </is>
      </c>
      <c r="Q5" s="5" t="inlineStr">
        <is>
          <t>Q3'23</t>
        </is>
      </c>
      <c r="R5" s="5" t="inlineStr">
        <is>
          <t>Q4'23</t>
        </is>
      </c>
      <c r="S5" s="5" t="inlineStr">
        <is>
          <t>Q1'24</t>
        </is>
      </c>
      <c r="T5" s="5" t="inlineStr">
        <is>
          <t>Q2'24</t>
        </is>
      </c>
      <c r="U5" s="5" t="inlineStr">
        <is>
          <t>Q3'24</t>
        </is>
      </c>
      <c r="V5" s="5" t="inlineStr">
        <is>
          <t>Q4'24</t>
        </is>
      </c>
      <c r="W5" s="5" t="inlineStr">
        <is>
          <t>Q1'25</t>
        </is>
      </c>
      <c r="X5" s="5" t="inlineStr">
        <is>
          <t>Q2'25</t>
        </is>
      </c>
      <c r="Y5" s="5" t="inlineStr">
        <is>
          <t>Q3'25</t>
        </is>
      </c>
      <c r="Z5" s="5" t="inlineStr">
        <is>
          <t>Q4'25</t>
        </is>
      </c>
      <c r="AA5" s="5" t="inlineStr">
        <is>
          <t>Q1'26</t>
        </is>
      </c>
      <c r="AB5" s="5" t="inlineStr">
        <is>
          <t>Q2'26</t>
        </is>
      </c>
      <c r="AC5" s="5" t="inlineStr">
        <is>
          <t>Q3'26E</t>
        </is>
      </c>
      <c r="AD5" s="5" t="inlineStr">
        <is>
          <t>Q4'26E</t>
        </is>
      </c>
      <c r="AE5" s="5" t="inlineStr">
        <is>
          <t>Q1'27E</t>
        </is>
      </c>
      <c r="AF5" s="5" t="inlineStr">
        <is>
          <t>Q2'27E</t>
        </is>
      </c>
      <c r="AG5" s="5" t="inlineStr">
        <is>
          <t>Q3'27E</t>
        </is>
      </c>
      <c r="AH5" s="5" t="inlineStr">
        <is>
          <t>Q4'27E</t>
        </is>
      </c>
      <c r="AI5" s="5" t="inlineStr">
        <is>
          <t>Q1'28E</t>
        </is>
      </c>
      <c r="AJ5" s="5" t="inlineStr">
        <is>
          <t>Q2'28E</t>
        </is>
      </c>
      <c r="AK5" s="5" t="inlineStr">
        <is>
          <t>Q3'28E</t>
        </is>
      </c>
      <c r="AL5" s="5" t="inlineStr">
        <is>
          <t>Q4'28E</t>
        </is>
      </c>
      <c r="AN5" s="5" t="inlineStr">
        <is>
          <t>FY2021</t>
        </is>
      </c>
      <c r="AO5" s="5" t="inlineStr">
        <is>
          <t>FY2022</t>
        </is>
      </c>
      <c r="AP5" s="5" t="inlineStr">
        <is>
          <t>FY2023</t>
        </is>
      </c>
      <c r="AQ5" s="5" t="inlineStr">
        <is>
          <t>FY2024</t>
        </is>
      </c>
      <c r="AR5" s="5" t="inlineStr">
        <is>
          <t>FY2025</t>
        </is>
      </c>
      <c r="AS5" s="5" t="inlineStr">
        <is>
          <t>FY2026E</t>
        </is>
      </c>
      <c r="AT5" s="5" t="inlineStr">
        <is>
          <t>FY2027E</t>
        </is>
      </c>
      <c r="AU5" s="5" t="inlineStr">
        <is>
          <t>FY2028E</t>
        </is>
      </c>
      <c r="AV5" s="5" t="inlineStr">
        <is>
          <t>FY2029E</t>
        </is>
      </c>
      <c r="AW5" s="5" t="inlineStr">
        <is>
          <t>FY2030E</t>
        </is>
      </c>
      <c r="AY5" s="6" t="inlineStr">
        <is>
          <t>CAGR</t>
        </is>
      </c>
      <c r="AZ5" s="6" t="inlineStr">
        <is>
          <t>Step</t>
        </is>
      </c>
    </row>
    <row r="6"/>
    <row r="7"/>
    <row r="8">
      <c r="B8" s="7" t="inlineStr">
        <is>
          <t>Income Statement</t>
        </is>
      </c>
      <c r="C8" s="7" t="n"/>
      <c r="D8" s="7" t="n"/>
      <c r="E8" s="7" t="n"/>
      <c r="F8" s="7" t="n"/>
      <c r="G8" s="7" t="n"/>
      <c r="H8" s="7" t="n"/>
      <c r="I8" s="7" t="n"/>
      <c r="J8" s="7" t="n"/>
      <c r="K8" s="7" t="n"/>
      <c r="L8" s="7" t="n"/>
      <c r="M8" s="7" t="n"/>
      <c r="N8" s="7" t="n"/>
      <c r="O8" s="7" t="n"/>
      <c r="P8" s="7" t="n"/>
      <c r="Q8" s="7" t="n"/>
      <c r="R8" s="7" t="n"/>
      <c r="S8" s="7" t="n"/>
      <c r="T8" s="7" t="n"/>
      <c r="U8" s="7" t="n"/>
      <c r="V8" s="7" t="n"/>
      <c r="W8" s="7" t="n"/>
      <c r="X8" s="7" t="n"/>
      <c r="Y8" s="7" t="n"/>
      <c r="Z8" s="7" t="n"/>
      <c r="AA8" s="7" t="n"/>
      <c r="AB8" s="7" t="n"/>
      <c r="AC8" s="7" t="n"/>
      <c r="AD8" s="7" t="n"/>
      <c r="AE8" s="7" t="n"/>
      <c r="AF8" s="7" t="n"/>
      <c r="AG8" s="7" t="n"/>
      <c r="AH8" s="7" t="n"/>
      <c r="AI8" s="7" t="n"/>
      <c r="AJ8" s="7" t="n"/>
      <c r="AK8" s="7" t="n"/>
      <c r="AL8" s="7" t="n"/>
      <c r="AN8" s="7" t="n"/>
      <c r="AO8" s="7" t="n"/>
      <c r="AP8" s="7" t="n"/>
      <c r="AQ8" s="7" t="n"/>
      <c r="AR8" s="7" t="n"/>
      <c r="AS8" s="7" t="n"/>
      <c r="AT8" s="7" t="n"/>
      <c r="AU8" s="7" t="n"/>
      <c r="AV8" s="7" t="n"/>
      <c r="AW8" s="7" t="n"/>
    </row>
    <row r="9"/>
    <row r="10">
      <c r="C10" s="8" t="inlineStr">
        <is>
          <t>Subscription Revenue</t>
        </is>
      </c>
      <c r="G10" s="9" t="n">
        <v>3584</v>
      </c>
      <c r="H10" s="9" t="n">
        <v>3520</v>
      </c>
      <c r="I10" s="9" t="n">
        <v>3657</v>
      </c>
      <c r="J10" s="9" t="n">
        <v>3812</v>
      </c>
      <c r="K10" s="9" t="n">
        <v>3958</v>
      </c>
      <c r="L10" s="9" t="n">
        <v>4070</v>
      </c>
      <c r="M10" s="9" t="n">
        <v>4128</v>
      </c>
      <c r="N10" s="9" t="n">
        <v>4232</v>
      </c>
      <c r="O10" s="9" t="n">
        <v>4373</v>
      </c>
      <c r="P10" s="9" t="n">
        <v>4517</v>
      </c>
      <c r="Q10" s="9" t="n">
        <v>4631</v>
      </c>
      <c r="R10" s="9" t="n">
        <v>4763</v>
      </c>
      <c r="S10" s="9" t="n">
        <v>4916</v>
      </c>
      <c r="T10" s="9" t="n">
        <v>5060</v>
      </c>
      <c r="U10" s="9" t="n">
        <v>5180</v>
      </c>
      <c r="V10" s="9" t="n">
        <v>5365</v>
      </c>
      <c r="W10" s="9" t="n">
        <v>5483</v>
      </c>
      <c r="X10" s="9" t="n">
        <v>5641</v>
      </c>
      <c r="Y10" s="9" t="n">
        <v>5791</v>
      </c>
      <c r="Z10" s="9" t="n">
        <v>5989</v>
      </c>
      <c r="AA10" s="9" t="n">
        <v>6198</v>
      </c>
      <c r="AB10" s="9" t="n">
        <v>6416</v>
      </c>
      <c r="AC10" s="24">
        <f>AC88</f>
        <v/>
      </c>
      <c r="AD10" s="24">
        <f>AD88</f>
        <v/>
      </c>
      <c r="AE10" s="24">
        <f>AE88</f>
        <v/>
      </c>
      <c r="AF10" s="24">
        <f>AF88</f>
        <v/>
      </c>
      <c r="AG10" s="24">
        <f>AG88</f>
        <v/>
      </c>
      <c r="AH10" s="24">
        <f>AH88</f>
        <v/>
      </c>
      <c r="AI10" s="24">
        <f>AI88</f>
        <v/>
      </c>
      <c r="AJ10" s="24">
        <f>AJ88</f>
        <v/>
      </c>
      <c r="AK10" s="24">
        <f>AK88</f>
        <v/>
      </c>
      <c r="AL10" s="24">
        <f>AL88</f>
        <v/>
      </c>
      <c r="AN10" s="9" t="n">
        <v>14573</v>
      </c>
      <c r="AO10" s="9" t="n">
        <v>16388</v>
      </c>
      <c r="AP10" s="9" t="n">
        <v>18284</v>
      </c>
      <c r="AQ10" s="9" t="n">
        <v>20521</v>
      </c>
      <c r="AR10" s="9" t="n">
        <v>22904</v>
      </c>
      <c r="AS10" s="24">
        <f>AA10+AB10+AC10+AD10</f>
        <v/>
      </c>
      <c r="AT10" s="24">
        <f>AE10+AF10+AG10+AH10</f>
        <v/>
      </c>
      <c r="AU10" s="24">
        <f>AI10+AJ10+AK10+AL10</f>
        <v/>
      </c>
      <c r="AV10" s="24">
        <f>AV88</f>
        <v/>
      </c>
      <c r="AW10" s="24">
        <f>AW88</f>
        <v/>
      </c>
    </row>
    <row r="11">
      <c r="C11" s="8" t="inlineStr">
        <is>
          <t>Product Revenue</t>
        </is>
      </c>
      <c r="G11" s="13" t="n">
        <v>155</v>
      </c>
      <c r="H11" s="13" t="n">
        <v>153</v>
      </c>
      <c r="I11" s="13" t="n">
        <v>119</v>
      </c>
      <c r="J11" s="13" t="n">
        <v>128</v>
      </c>
      <c r="K11" s="13" t="n">
        <v>145</v>
      </c>
      <c r="L11" s="13" t="n">
        <v>146</v>
      </c>
      <c r="M11" s="13" t="n">
        <v>126</v>
      </c>
      <c r="N11" s="13" t="n">
        <v>115</v>
      </c>
      <c r="O11" s="13" t="n">
        <v>120</v>
      </c>
      <c r="P11" s="13" t="n">
        <v>130</v>
      </c>
      <c r="Q11" s="13" t="n">
        <v>96</v>
      </c>
      <c r="R11" s="13" t="n">
        <v>114</v>
      </c>
      <c r="S11" s="13" t="n">
        <v>119</v>
      </c>
      <c r="T11" s="13" t="n">
        <v>104</v>
      </c>
      <c r="U11" s="13" t="n">
        <v>82</v>
      </c>
      <c r="V11" s="13" t="n">
        <v>81</v>
      </c>
      <c r="W11" s="13" t="n">
        <v>95</v>
      </c>
      <c r="X11" s="13" t="n">
        <v>88</v>
      </c>
      <c r="Y11" s="13" t="n">
        <v>68</v>
      </c>
      <c r="Z11" s="13" t="n">
        <v>74</v>
      </c>
      <c r="AA11" s="13" t="n">
        <v>90</v>
      </c>
      <c r="AB11" s="13" t="n">
        <v>89</v>
      </c>
      <c r="AC11" s="25">
        <f>AB11*(1+AC91)</f>
        <v/>
      </c>
      <c r="AD11" s="25">
        <f>AC11*(1+AD91)</f>
        <v/>
      </c>
      <c r="AE11" s="25">
        <f>AD11*(1+AE91)</f>
        <v/>
      </c>
      <c r="AF11" s="25">
        <f>AE11*(1+AF91)</f>
        <v/>
      </c>
      <c r="AG11" s="25">
        <f>AF11*(1+AG91)</f>
        <v/>
      </c>
      <c r="AH11" s="25">
        <f>AG11*(1+AH91)</f>
        <v/>
      </c>
      <c r="AI11" s="25">
        <f>AH11*(1+AI91)</f>
        <v/>
      </c>
      <c r="AJ11" s="25">
        <f>AI11*(1+AJ91)</f>
        <v/>
      </c>
      <c r="AK11" s="25">
        <f>AJ11*(1+AK91)</f>
        <v/>
      </c>
      <c r="AL11" s="25">
        <f>AK11*(1+AL91)</f>
        <v/>
      </c>
      <c r="AN11" s="13" t="n">
        <v>555</v>
      </c>
      <c r="AO11" s="13" t="n">
        <v>532</v>
      </c>
      <c r="AP11" s="13" t="n">
        <v>460</v>
      </c>
      <c r="AQ11" s="13" t="n">
        <v>386</v>
      </c>
      <c r="AR11" s="13" t="n">
        <v>325</v>
      </c>
      <c r="AS11" s="25">
        <f>AA11+AB11+AC11+AD11</f>
        <v/>
      </c>
      <c r="AT11" s="25">
        <f>AE11+AF11+AG11+AH11</f>
        <v/>
      </c>
      <c r="AU11" s="25">
        <f>AI11+AJ11+AK11+AL11</f>
        <v/>
      </c>
      <c r="AV11" s="25">
        <f>AU11*(1+AV91)</f>
        <v/>
      </c>
      <c r="AW11" s="25">
        <f>AV11*(1+AW91)</f>
        <v/>
      </c>
    </row>
    <row r="12">
      <c r="C12" s="8" t="inlineStr">
        <is>
          <t>Services and Other Revenue</t>
        </is>
      </c>
      <c r="G12" s="13" t="n">
        <v>166</v>
      </c>
      <c r="H12" s="13" t="n">
        <v>162</v>
      </c>
      <c r="I12" s="13" t="n">
        <v>159</v>
      </c>
      <c r="J12" s="13" t="n">
        <v>170</v>
      </c>
      <c r="K12" s="13" t="n">
        <v>159</v>
      </c>
      <c r="L12" s="13" t="n">
        <v>170</v>
      </c>
      <c r="M12" s="13" t="n">
        <v>179</v>
      </c>
      <c r="N12" s="13" t="n">
        <v>178</v>
      </c>
      <c r="O12" s="13" t="n">
        <v>162</v>
      </c>
      <c r="P12" s="13" t="n">
        <v>169</v>
      </c>
      <c r="Q12" s="13" t="n">
        <v>163</v>
      </c>
      <c r="R12" s="13" t="n">
        <v>171</v>
      </c>
      <c r="S12" s="13" t="n">
        <v>147</v>
      </c>
      <c r="T12" s="13" t="n">
        <v>145</v>
      </c>
      <c r="U12" s="13" t="n">
        <v>146</v>
      </c>
      <c r="V12" s="13" t="n">
        <v>160</v>
      </c>
      <c r="W12" s="13" t="n">
        <v>136</v>
      </c>
      <c r="X12" s="13" t="n">
        <v>144</v>
      </c>
      <c r="Y12" s="13" t="n">
        <v>129</v>
      </c>
      <c r="Z12" s="13" t="n">
        <v>131</v>
      </c>
      <c r="AA12" s="13" t="n">
        <v>110</v>
      </c>
      <c r="AB12" s="13" t="n">
        <v>113</v>
      </c>
      <c r="AC12" s="25">
        <f>AB12*(1+AC92)</f>
        <v/>
      </c>
      <c r="AD12" s="25">
        <f>AC12*(1+AD92)</f>
        <v/>
      </c>
      <c r="AE12" s="25">
        <f>AD12*(1+AE92)</f>
        <v/>
      </c>
      <c r="AF12" s="25">
        <f>AE12*(1+AF92)</f>
        <v/>
      </c>
      <c r="AG12" s="25">
        <f>AF12*(1+AG92)</f>
        <v/>
      </c>
      <c r="AH12" s="25">
        <f>AG12*(1+AH92)</f>
        <v/>
      </c>
      <c r="AI12" s="25">
        <f>AH12*(1+AI92)</f>
        <v/>
      </c>
      <c r="AJ12" s="25">
        <f>AI12*(1+AJ92)</f>
        <v/>
      </c>
      <c r="AK12" s="25">
        <f>AJ12*(1+AK92)</f>
        <v/>
      </c>
      <c r="AL12" s="25">
        <f>AK12*(1+AL92)</f>
        <v/>
      </c>
      <c r="AN12" s="13" t="n">
        <v>657</v>
      </c>
      <c r="AO12" s="13" t="n">
        <v>686</v>
      </c>
      <c r="AP12" s="13" t="n">
        <v>665</v>
      </c>
      <c r="AQ12" s="13" t="n">
        <v>598</v>
      </c>
      <c r="AR12" s="13" t="n">
        <v>540</v>
      </c>
      <c r="AS12" s="25">
        <f>AA12+AB12+AC12+AD12</f>
        <v/>
      </c>
      <c r="AT12" s="25">
        <f>AE12+AF12+AG12+AH12</f>
        <v/>
      </c>
      <c r="AU12" s="25">
        <f>AI12+AJ12+AK12+AL12</f>
        <v/>
      </c>
      <c r="AV12" s="25">
        <f>AU12*(1+AV92)</f>
        <v/>
      </c>
      <c r="AW12" s="25">
        <f>AV12*(1+AW92)</f>
        <v/>
      </c>
    </row>
    <row r="13">
      <c r="B13" s="6" t="inlineStr">
        <is>
          <t>Total Revenue</t>
        </is>
      </c>
      <c r="G13" s="10">
        <f>G10+G11+G12</f>
        <v/>
      </c>
      <c r="H13" s="10">
        <f>H10+H11+H12</f>
        <v/>
      </c>
      <c r="I13" s="10">
        <f>I10+I11+I12</f>
        <v/>
      </c>
      <c r="J13" s="10">
        <f>J10+J11+J12</f>
        <v/>
      </c>
      <c r="K13" s="10">
        <f>K10+K11+K12</f>
        <v/>
      </c>
      <c r="L13" s="10">
        <f>L10+L11+L12</f>
        <v/>
      </c>
      <c r="M13" s="10">
        <f>M10+M11+M12</f>
        <v/>
      </c>
      <c r="N13" s="10">
        <f>N10+N11+N12</f>
        <v/>
      </c>
      <c r="O13" s="10">
        <f>O10+O11+O12</f>
        <v/>
      </c>
      <c r="P13" s="10">
        <f>P10+P11+P12</f>
        <v/>
      </c>
      <c r="Q13" s="10">
        <f>Q10+Q11+Q12</f>
        <v/>
      </c>
      <c r="R13" s="10">
        <f>R10+R11+R12</f>
        <v/>
      </c>
      <c r="S13" s="10">
        <f>S10+S11+S12</f>
        <v/>
      </c>
      <c r="T13" s="10">
        <f>T10+T11+T12</f>
        <v/>
      </c>
      <c r="U13" s="10">
        <f>U10+U11+U12</f>
        <v/>
      </c>
      <c r="V13" s="10">
        <f>V10+V11+V12</f>
        <v/>
      </c>
      <c r="W13" s="10">
        <f>W10+W11+W12</f>
        <v/>
      </c>
      <c r="X13" s="10">
        <f>X10+X11+X12</f>
        <v/>
      </c>
      <c r="Y13" s="10">
        <f>Y10+Y11+Y12</f>
        <v/>
      </c>
      <c r="Z13" s="10">
        <f>Z10+Z11+Z12</f>
        <v/>
      </c>
      <c r="AA13" s="10">
        <f>AA10+AA11+AA12</f>
        <v/>
      </c>
      <c r="AB13" s="10">
        <f>AB10+AB11+AB12</f>
        <v/>
      </c>
      <c r="AC13" s="10">
        <f>AC10+AC11+AC12</f>
        <v/>
      </c>
      <c r="AD13" s="10">
        <f>AD10+AD11+AD12</f>
        <v/>
      </c>
      <c r="AE13" s="10">
        <f>AE10+AE11+AE12</f>
        <v/>
      </c>
      <c r="AF13" s="10">
        <f>AF10+AF11+AF12</f>
        <v/>
      </c>
      <c r="AG13" s="10">
        <f>AG10+AG11+AG12</f>
        <v/>
      </c>
      <c r="AH13" s="10">
        <f>AH10+AH11+AH12</f>
        <v/>
      </c>
      <c r="AI13" s="10">
        <f>AI10+AI11+AI12</f>
        <v/>
      </c>
      <c r="AJ13" s="10">
        <f>AJ10+AJ11+AJ12</f>
        <v/>
      </c>
      <c r="AK13" s="10">
        <f>AK10+AK11+AK12</f>
        <v/>
      </c>
      <c r="AL13" s="10">
        <f>AL10+AL11+AL12</f>
        <v/>
      </c>
      <c r="AN13" s="10">
        <f>AN10+AN11+AN12</f>
        <v/>
      </c>
      <c r="AO13" s="10">
        <f>AO10+AO11+AO12</f>
        <v/>
      </c>
      <c r="AP13" s="10">
        <f>AP10+AP11+AP12</f>
        <v/>
      </c>
      <c r="AQ13" s="10">
        <f>AQ10+AQ11+AQ12</f>
        <v/>
      </c>
      <c r="AR13" s="10">
        <f>AR10+AR11+AR12</f>
        <v/>
      </c>
      <c r="AS13" s="26">
        <f>AA13+AB13+AC13+AD13</f>
        <v/>
      </c>
      <c r="AT13" s="26">
        <f>AE13+AF13+AG13+AH13</f>
        <v/>
      </c>
      <c r="AU13" s="26">
        <f>AI13+AJ13+AK13+AL13</f>
        <v/>
      </c>
      <c r="AV13" s="10">
        <f>AV10+AV11+AV12</f>
        <v/>
      </c>
      <c r="AW13" s="10">
        <f>AW10+AW11+AW12</f>
        <v/>
      </c>
    </row>
    <row r="14">
      <c r="D14" s="3" t="inlineStr">
        <is>
          <t>Recon: Total Revenue</t>
        </is>
      </c>
      <c r="G14" s="27">
        <f>IF(_reported!G9="","",G13-_reported!G9)</f>
        <v/>
      </c>
      <c r="H14" s="27">
        <f>IF(_reported!H9="","",H13-_reported!H9)</f>
        <v/>
      </c>
      <c r="I14" s="27">
        <f>IF(_reported!I9="","",I13-_reported!I9)</f>
        <v/>
      </c>
      <c r="J14" s="27">
        <f>IF(_reported!J9="","",J13-_reported!J9)</f>
        <v/>
      </c>
      <c r="K14" s="27">
        <f>IF(_reported!K9="","",K13-_reported!K9)</f>
        <v/>
      </c>
      <c r="L14" s="27">
        <f>IF(_reported!L9="","",L13-_reported!L9)</f>
        <v/>
      </c>
      <c r="M14" s="27">
        <f>IF(_reported!M9="","",M13-_reported!M9)</f>
        <v/>
      </c>
      <c r="N14" s="27">
        <f>IF(_reported!N9="","",N13-_reported!N9)</f>
        <v/>
      </c>
      <c r="O14" s="27">
        <f>IF(_reported!O9="","",O13-_reported!O9)</f>
        <v/>
      </c>
      <c r="P14" s="27">
        <f>IF(_reported!P9="","",P13-_reported!P9)</f>
        <v/>
      </c>
      <c r="Q14" s="27">
        <f>IF(_reported!Q9="","",Q13-_reported!Q9)</f>
        <v/>
      </c>
      <c r="R14" s="27">
        <f>IF(_reported!R9="","",R13-_reported!R9)</f>
        <v/>
      </c>
      <c r="S14" s="27">
        <f>IF(_reported!S9="","",S13-_reported!S9)</f>
        <v/>
      </c>
      <c r="T14" s="27">
        <f>IF(_reported!T9="","",T13-_reported!T9)</f>
        <v/>
      </c>
      <c r="U14" s="27">
        <f>IF(_reported!U9="","",U13-_reported!U9)</f>
        <v/>
      </c>
      <c r="V14" s="27">
        <f>IF(_reported!V9="","",V13-_reported!V9)</f>
        <v/>
      </c>
      <c r="W14" s="27">
        <f>IF(_reported!W9="","",W13-_reported!W9)</f>
        <v/>
      </c>
      <c r="X14" s="27">
        <f>IF(_reported!X9="","",X13-_reported!X9)</f>
        <v/>
      </c>
      <c r="Y14" s="27">
        <f>IF(_reported!Y9="","",Y13-_reported!Y9)</f>
        <v/>
      </c>
      <c r="Z14" s="27">
        <f>IF(_reported!Z9="","",Z13-_reported!Z9)</f>
        <v/>
      </c>
      <c r="AA14" s="27">
        <f>IF(_reported!AA9="","",AA13-_reported!AA9)</f>
        <v/>
      </c>
      <c r="AB14" s="27">
        <f>IF(_reported!AB9="","",AB13-_reported!AB9)</f>
        <v/>
      </c>
      <c r="AN14" s="27">
        <f>IF(_reported!AN9="","",AN13-_reported!AN9)</f>
        <v/>
      </c>
      <c r="AO14" s="27">
        <f>IF(_reported!AO9="","",AO13-_reported!AO9)</f>
        <v/>
      </c>
      <c r="AP14" s="27">
        <f>IF(_reported!AP9="","",AP13-_reported!AP9)</f>
        <v/>
      </c>
      <c r="AQ14" s="27">
        <f>IF(_reported!AQ9="","",AQ13-_reported!AQ9)</f>
        <v/>
      </c>
      <c r="AR14" s="27">
        <f>IF(_reported!AR9="","",AR13-_reported!AR9)</f>
        <v/>
      </c>
    </row>
    <row r="15"/>
    <row r="16">
      <c r="C16" s="8" t="inlineStr">
        <is>
          <t>Less: Cost of Subscription Revenue</t>
        </is>
      </c>
      <c r="G16" s="9" t="n">
        <v>-324</v>
      </c>
      <c r="H16" s="9" t="n">
        <v>-328</v>
      </c>
      <c r="I16" s="9" t="n">
        <v>-344</v>
      </c>
      <c r="J16" s="9" t="n">
        <v>-378</v>
      </c>
      <c r="K16" s="9" t="n">
        <v>-393</v>
      </c>
      <c r="L16" s="9" t="n">
        <v>-410</v>
      </c>
      <c r="M16" s="9" t="n">
        <v>-413</v>
      </c>
      <c r="N16" s="9" t="n">
        <v>-430</v>
      </c>
      <c r="O16" s="9" t="n">
        <v>-434</v>
      </c>
      <c r="P16" s="9" t="n">
        <v>-436</v>
      </c>
      <c r="Q16" s="9" t="n">
        <v>-447</v>
      </c>
      <c r="R16" s="9" t="n">
        <v>-505</v>
      </c>
      <c r="S16" s="9" t="n">
        <v>-455</v>
      </c>
      <c r="T16" s="9" t="n">
        <v>-456</v>
      </c>
      <c r="U16" s="9" t="n">
        <v>-413</v>
      </c>
      <c r="V16" s="9" t="n">
        <v>-475</v>
      </c>
      <c r="W16" s="9" t="n">
        <v>-490</v>
      </c>
      <c r="X16" s="9" t="n">
        <v>-505</v>
      </c>
      <c r="Y16" s="9" t="n">
        <v>-510</v>
      </c>
      <c r="Z16" s="9" t="n">
        <v>-522</v>
      </c>
      <c r="AA16" s="9" t="n">
        <v>-540</v>
      </c>
      <c r="AB16" s="9" t="n">
        <v>-586</v>
      </c>
      <c r="AC16" s="24">
        <f>-AC10*(1-AC61)</f>
        <v/>
      </c>
      <c r="AD16" s="24">
        <f>-AD10*(1-AD61)</f>
        <v/>
      </c>
      <c r="AE16" s="24">
        <f>-AE10*(1-AE61)</f>
        <v/>
      </c>
      <c r="AF16" s="24">
        <f>-AF10*(1-AF61)</f>
        <v/>
      </c>
      <c r="AG16" s="24">
        <f>-AG10*(1-AG61)</f>
        <v/>
      </c>
      <c r="AH16" s="24">
        <f>-AH10*(1-AH61)</f>
        <v/>
      </c>
      <c r="AI16" s="24">
        <f>-AI10*(1-AI61)</f>
        <v/>
      </c>
      <c r="AJ16" s="24">
        <f>-AJ10*(1-AJ61)</f>
        <v/>
      </c>
      <c r="AK16" s="24">
        <f>-AK10*(1-AK61)</f>
        <v/>
      </c>
      <c r="AL16" s="24">
        <f>-AL10*(1-AL61)</f>
        <v/>
      </c>
      <c r="AN16" s="9" t="n">
        <v>-1374</v>
      </c>
      <c r="AO16" s="9" t="n">
        <v>-1646</v>
      </c>
      <c r="AP16" s="9" t="n">
        <v>-1822</v>
      </c>
      <c r="AQ16" s="9" t="n">
        <v>-1799</v>
      </c>
      <c r="AR16" s="9" t="n">
        <v>-2027</v>
      </c>
      <c r="AS16" s="24">
        <f>AA16+AB16+AC16+AD16</f>
        <v/>
      </c>
      <c r="AT16" s="24">
        <f>AE16+AF16+AG16+AH16</f>
        <v/>
      </c>
      <c r="AU16" s="24">
        <f>AI16+AJ16+AK16+AL16</f>
        <v/>
      </c>
      <c r="AV16" s="24">
        <f>-AV10*(1-AV61)</f>
        <v/>
      </c>
      <c r="AW16" s="24">
        <f>-AW10*(1-AW61)</f>
        <v/>
      </c>
    </row>
    <row r="17">
      <c r="C17" s="8" t="inlineStr">
        <is>
          <t>Less: Cost of Product Revenue</t>
        </is>
      </c>
      <c r="G17" s="13" t="n">
        <v>-10</v>
      </c>
      <c r="H17" s="13" t="n">
        <v>-9</v>
      </c>
      <c r="I17" s="13" t="n">
        <v>-10</v>
      </c>
      <c r="J17" s="13" t="n">
        <v>-12</v>
      </c>
      <c r="K17" s="13" t="n">
        <v>-10</v>
      </c>
      <c r="L17" s="13" t="n">
        <v>-9</v>
      </c>
      <c r="M17" s="13" t="n">
        <v>-8</v>
      </c>
      <c r="N17" s="13" t="n">
        <v>-8</v>
      </c>
      <c r="O17" s="13" t="n">
        <v>-8</v>
      </c>
      <c r="P17" s="13" t="n">
        <v>-8</v>
      </c>
      <c r="Q17" s="13" t="n">
        <v>-7</v>
      </c>
      <c r="R17" s="13" t="n">
        <v>-6</v>
      </c>
      <c r="S17" s="13" t="n">
        <v>-5</v>
      </c>
      <c r="T17" s="13" t="n">
        <v>-8</v>
      </c>
      <c r="U17" s="13" t="n">
        <v>-6</v>
      </c>
      <c r="V17" s="13" t="n">
        <v>-6</v>
      </c>
      <c r="W17" s="13" t="n">
        <v>-6</v>
      </c>
      <c r="X17" s="13" t="n">
        <v>-6</v>
      </c>
      <c r="Y17" s="13" t="n">
        <v>-5</v>
      </c>
      <c r="Z17" s="13" t="n">
        <v>-6</v>
      </c>
      <c r="AA17" s="13" t="n">
        <v>-6</v>
      </c>
      <c r="AB17" s="13" t="n">
        <v>-5</v>
      </c>
      <c r="AC17" s="25">
        <f>-AC11*(1-AC62)</f>
        <v/>
      </c>
      <c r="AD17" s="25">
        <f>-AD11*(1-AD62)</f>
        <v/>
      </c>
      <c r="AE17" s="25">
        <f>-AE11*(1-AE62)</f>
        <v/>
      </c>
      <c r="AF17" s="25">
        <f>-AF11*(1-AF62)</f>
        <v/>
      </c>
      <c r="AG17" s="25">
        <f>-AG11*(1-AG62)</f>
        <v/>
      </c>
      <c r="AH17" s="25">
        <f>-AH11*(1-AH62)</f>
        <v/>
      </c>
      <c r="AI17" s="25">
        <f>-AI11*(1-AI62)</f>
        <v/>
      </c>
      <c r="AJ17" s="25">
        <f>-AJ11*(1-AJ62)</f>
        <v/>
      </c>
      <c r="AK17" s="25">
        <f>-AK11*(1-AK62)</f>
        <v/>
      </c>
      <c r="AL17" s="25">
        <f>-AL11*(1-AL62)</f>
        <v/>
      </c>
      <c r="AN17" s="13" t="n">
        <v>-41</v>
      </c>
      <c r="AO17" s="13" t="n">
        <v>-35</v>
      </c>
      <c r="AP17" s="13" t="n">
        <v>-29</v>
      </c>
      <c r="AQ17" s="13" t="n">
        <v>-25</v>
      </c>
      <c r="AR17" s="13" t="n">
        <v>-23</v>
      </c>
      <c r="AS17" s="25">
        <f>AA17+AB17+AC17+AD17</f>
        <v/>
      </c>
      <c r="AT17" s="25">
        <f>AE17+AF17+AG17+AH17</f>
        <v/>
      </c>
      <c r="AU17" s="25">
        <f>AI17+AJ17+AK17+AL17</f>
        <v/>
      </c>
      <c r="AV17" s="25">
        <f>-AV11*(1-AV62)</f>
        <v/>
      </c>
      <c r="AW17" s="25">
        <f>-AW11*(1-AW62)</f>
        <v/>
      </c>
    </row>
    <row r="18">
      <c r="C18" s="8" t="inlineStr">
        <is>
          <t>Less: Cost of Services and Other Revenue</t>
        </is>
      </c>
      <c r="G18" s="13" t="n">
        <v>-113</v>
      </c>
      <c r="H18" s="13" t="n">
        <v>-107</v>
      </c>
      <c r="I18" s="13" t="n">
        <v>-113</v>
      </c>
      <c r="J18" s="13" t="n">
        <v>-117</v>
      </c>
      <c r="K18" s="13" t="n">
        <v>-109</v>
      </c>
      <c r="L18" s="13" t="n">
        <v>-120</v>
      </c>
      <c r="M18" s="13" t="n">
        <v>-125</v>
      </c>
      <c r="N18" s="13" t="n">
        <v>-130</v>
      </c>
      <c r="O18" s="13" t="n">
        <v>-126</v>
      </c>
      <c r="P18" s="13" t="n">
        <v>-128</v>
      </c>
      <c r="Q18" s="13" t="n">
        <v>-126</v>
      </c>
      <c r="R18" s="13" t="n">
        <v>-123</v>
      </c>
      <c r="S18" s="13" t="n">
        <v>-130</v>
      </c>
      <c r="T18" s="13" t="n">
        <v>-134</v>
      </c>
      <c r="U18" s="13" t="n">
        <v>-135</v>
      </c>
      <c r="V18" s="13" t="n">
        <v>-135</v>
      </c>
      <c r="W18" s="13" t="n">
        <v>-126</v>
      </c>
      <c r="X18" s="13" t="n">
        <v>-127</v>
      </c>
      <c r="Y18" s="13" t="n">
        <v>-127</v>
      </c>
      <c r="Z18" s="13" t="n">
        <v>-121</v>
      </c>
      <c r="AA18" s="13" t="n">
        <v>-118</v>
      </c>
      <c r="AB18" s="13" t="n">
        <v>-124</v>
      </c>
      <c r="AC18" s="25">
        <f>-AC12*(1-AC63)</f>
        <v/>
      </c>
      <c r="AD18" s="25">
        <f>-AD12*(1-AD63)</f>
        <v/>
      </c>
      <c r="AE18" s="25">
        <f>-AE12*(1-AE63)</f>
        <v/>
      </c>
      <c r="AF18" s="25">
        <f>-AF12*(1-AF63)</f>
        <v/>
      </c>
      <c r="AG18" s="25">
        <f>-AG12*(1-AG63)</f>
        <v/>
      </c>
      <c r="AH18" s="25">
        <f>-AH12*(1-AH63)</f>
        <v/>
      </c>
      <c r="AI18" s="25">
        <f>-AI12*(1-AI63)</f>
        <v/>
      </c>
      <c r="AJ18" s="25">
        <f>-AJ12*(1-AJ63)</f>
        <v/>
      </c>
      <c r="AK18" s="25">
        <f>-AK12*(1-AK63)</f>
        <v/>
      </c>
      <c r="AL18" s="25">
        <f>-AL12*(1-AL63)</f>
        <v/>
      </c>
      <c r="AN18" s="13" t="n">
        <v>-450</v>
      </c>
      <c r="AO18" s="13" t="n">
        <v>-484</v>
      </c>
      <c r="AP18" s="13" t="n">
        <v>-503</v>
      </c>
      <c r="AQ18" s="13" t="n">
        <v>-534</v>
      </c>
      <c r="AR18" s="13" t="n">
        <v>-501</v>
      </c>
      <c r="AS18" s="25">
        <f>AA18+AB18+AC18+AD18</f>
        <v/>
      </c>
      <c r="AT18" s="25">
        <f>AE18+AF18+AG18+AH18</f>
        <v/>
      </c>
      <c r="AU18" s="25">
        <f>AI18+AJ18+AK18+AL18</f>
        <v/>
      </c>
      <c r="AV18" s="25">
        <f>-AV12*(1-AV63)</f>
        <v/>
      </c>
      <c r="AW18" s="25">
        <f>-AW12*(1-AW63)</f>
        <v/>
      </c>
    </row>
    <row r="19">
      <c r="B19" s="6" t="inlineStr">
        <is>
          <t>Total Cost of Revenue</t>
        </is>
      </c>
      <c r="G19" s="10">
        <f>G16+G17+G18</f>
        <v/>
      </c>
      <c r="H19" s="10">
        <f>H16+H17+H18</f>
        <v/>
      </c>
      <c r="I19" s="10">
        <f>I16+I17+I18</f>
        <v/>
      </c>
      <c r="J19" s="10">
        <f>J16+J17+J18</f>
        <v/>
      </c>
      <c r="K19" s="10">
        <f>K16+K17+K18</f>
        <v/>
      </c>
      <c r="L19" s="10">
        <f>L16+L17+L18</f>
        <v/>
      </c>
      <c r="M19" s="10">
        <f>M16+M17+M18</f>
        <v/>
      </c>
      <c r="N19" s="10">
        <f>N16+N17+N18</f>
        <v/>
      </c>
      <c r="O19" s="10">
        <f>O16+O17+O18</f>
        <v/>
      </c>
      <c r="P19" s="10">
        <f>P16+P17+P18</f>
        <v/>
      </c>
      <c r="Q19" s="10">
        <f>Q16+Q17+Q18</f>
        <v/>
      </c>
      <c r="R19" s="10">
        <f>R16+R17+R18</f>
        <v/>
      </c>
      <c r="S19" s="10">
        <f>S16+S17+S18</f>
        <v/>
      </c>
      <c r="T19" s="10">
        <f>T16+T17+T18</f>
        <v/>
      </c>
      <c r="U19" s="10">
        <f>U16+U17+U18</f>
        <v/>
      </c>
      <c r="V19" s="10">
        <f>V16+V17+V18</f>
        <v/>
      </c>
      <c r="W19" s="10">
        <f>W16+W17+W18</f>
        <v/>
      </c>
      <c r="X19" s="10">
        <f>X16+X17+X18</f>
        <v/>
      </c>
      <c r="Y19" s="10">
        <f>Y16+Y17+Y18</f>
        <v/>
      </c>
      <c r="Z19" s="10">
        <f>Z16+Z17+Z18</f>
        <v/>
      </c>
      <c r="AA19" s="10">
        <f>AA16+AA17+AA18</f>
        <v/>
      </c>
      <c r="AB19" s="10">
        <f>AB16+AB17+AB18</f>
        <v/>
      </c>
      <c r="AC19" s="10">
        <f>AC16+AC17+AC18</f>
        <v/>
      </c>
      <c r="AD19" s="10">
        <f>AD16+AD17+AD18</f>
        <v/>
      </c>
      <c r="AE19" s="10">
        <f>AE16+AE17+AE18</f>
        <v/>
      </c>
      <c r="AF19" s="10">
        <f>AF16+AF17+AF18</f>
        <v/>
      </c>
      <c r="AG19" s="10">
        <f>AG16+AG17+AG18</f>
        <v/>
      </c>
      <c r="AH19" s="10">
        <f>AH16+AH17+AH18</f>
        <v/>
      </c>
      <c r="AI19" s="10">
        <f>AI16+AI17+AI18</f>
        <v/>
      </c>
      <c r="AJ19" s="10">
        <f>AJ16+AJ17+AJ18</f>
        <v/>
      </c>
      <c r="AK19" s="10">
        <f>AK16+AK17+AK18</f>
        <v/>
      </c>
      <c r="AL19" s="10">
        <f>AL16+AL17+AL18</f>
        <v/>
      </c>
      <c r="AN19" s="10">
        <f>AN16+AN17+AN18</f>
        <v/>
      </c>
      <c r="AO19" s="10">
        <f>AO16+AO17+AO18</f>
        <v/>
      </c>
      <c r="AP19" s="10">
        <f>AP16+AP17+AP18</f>
        <v/>
      </c>
      <c r="AQ19" s="10">
        <f>AQ16+AQ17+AQ18</f>
        <v/>
      </c>
      <c r="AR19" s="10">
        <f>AR16+AR17+AR18</f>
        <v/>
      </c>
      <c r="AS19" s="26">
        <f>AA19+AB19+AC19+AD19</f>
        <v/>
      </c>
      <c r="AT19" s="26">
        <f>AE19+AF19+AG19+AH19</f>
        <v/>
      </c>
      <c r="AU19" s="26">
        <f>AI19+AJ19+AK19+AL19</f>
        <v/>
      </c>
      <c r="AV19" s="10">
        <f>AV16+AV17+AV18</f>
        <v/>
      </c>
      <c r="AW19" s="10">
        <f>AW16+AW17+AW18</f>
        <v/>
      </c>
    </row>
    <row r="20">
      <c r="D20" s="3" t="inlineStr">
        <is>
          <t>Recon: Total Cost of Revenue</t>
        </is>
      </c>
      <c r="G20" s="27">
        <f>IF(_reported!G10="","",G19-_reported!G10)</f>
        <v/>
      </c>
      <c r="H20" s="27">
        <f>IF(_reported!H10="","",H19-_reported!H10)</f>
        <v/>
      </c>
      <c r="I20" s="27">
        <f>IF(_reported!I10="","",I19-_reported!I10)</f>
        <v/>
      </c>
      <c r="J20" s="27">
        <f>IF(_reported!J10="","",J19-_reported!J10)</f>
        <v/>
      </c>
      <c r="K20" s="27">
        <f>IF(_reported!K10="","",K19-_reported!K10)</f>
        <v/>
      </c>
      <c r="L20" s="27">
        <f>IF(_reported!L10="","",L19-_reported!L10)</f>
        <v/>
      </c>
      <c r="M20" s="27">
        <f>IF(_reported!M10="","",M19-_reported!M10)</f>
        <v/>
      </c>
      <c r="N20" s="27">
        <f>IF(_reported!N10="","",N19-_reported!N10)</f>
        <v/>
      </c>
      <c r="O20" s="27">
        <f>IF(_reported!O10="","",O19-_reported!O10)</f>
        <v/>
      </c>
      <c r="P20" s="27">
        <f>IF(_reported!P10="","",P19-_reported!P10)</f>
        <v/>
      </c>
      <c r="Q20" s="27">
        <f>IF(_reported!Q10="","",Q19-_reported!Q10)</f>
        <v/>
      </c>
      <c r="R20" s="27">
        <f>IF(_reported!R10="","",R19-_reported!R10)</f>
        <v/>
      </c>
      <c r="S20" s="27">
        <f>IF(_reported!S10="","",S19-_reported!S10)</f>
        <v/>
      </c>
      <c r="T20" s="27">
        <f>IF(_reported!T10="","",T19-_reported!T10)</f>
        <v/>
      </c>
      <c r="U20" s="27">
        <f>IF(_reported!U10="","",U19-_reported!U10)</f>
        <v/>
      </c>
      <c r="V20" s="27">
        <f>IF(_reported!V10="","",V19-_reported!V10)</f>
        <v/>
      </c>
      <c r="W20" s="27">
        <f>IF(_reported!W10="","",W19-_reported!W10)</f>
        <v/>
      </c>
      <c r="X20" s="27">
        <f>IF(_reported!X10="","",X19-_reported!X10)</f>
        <v/>
      </c>
      <c r="Y20" s="27">
        <f>IF(_reported!Y10="","",Y19-_reported!Y10)</f>
        <v/>
      </c>
      <c r="Z20" s="27">
        <f>IF(_reported!Z10="","",Z19-_reported!Z10)</f>
        <v/>
      </c>
      <c r="AA20" s="27">
        <f>IF(_reported!AA10="","",AA19-_reported!AA10)</f>
        <v/>
      </c>
      <c r="AB20" s="27">
        <f>IF(_reported!AB10="","",AB19-_reported!AB10)</f>
        <v/>
      </c>
      <c r="AN20" s="27">
        <f>IF(_reported!AN10="","",AN19-_reported!AN10)</f>
        <v/>
      </c>
      <c r="AO20" s="27">
        <f>IF(_reported!AO10="","",AO19-_reported!AO10)</f>
        <v/>
      </c>
      <c r="AP20" s="27">
        <f>IF(_reported!AP10="","",AP19-_reported!AP10)</f>
        <v/>
      </c>
      <c r="AQ20" s="27">
        <f>IF(_reported!AQ10="","",AQ19-_reported!AQ10)</f>
        <v/>
      </c>
      <c r="AR20" s="27">
        <f>IF(_reported!AR10="","",AR19-_reported!AR10)</f>
        <v/>
      </c>
    </row>
    <row r="21">
      <c r="B21" s="6" t="inlineStr">
        <is>
          <t>Gross Profit</t>
        </is>
      </c>
      <c r="G21" s="10">
        <f>G13+G19</f>
        <v/>
      </c>
      <c r="H21" s="10">
        <f>H13+H19</f>
        <v/>
      </c>
      <c r="I21" s="10">
        <f>I13+I19</f>
        <v/>
      </c>
      <c r="J21" s="10">
        <f>J13+J19</f>
        <v/>
      </c>
      <c r="K21" s="10">
        <f>K13+K19</f>
        <v/>
      </c>
      <c r="L21" s="10">
        <f>L13+L19</f>
        <v/>
      </c>
      <c r="M21" s="10">
        <f>M13+M19</f>
        <v/>
      </c>
      <c r="N21" s="10">
        <f>N13+N19</f>
        <v/>
      </c>
      <c r="O21" s="10">
        <f>O13+O19</f>
        <v/>
      </c>
      <c r="P21" s="10">
        <f>P13+P19</f>
        <v/>
      </c>
      <c r="Q21" s="10">
        <f>Q13+Q19</f>
        <v/>
      </c>
      <c r="R21" s="10">
        <f>R13+R19</f>
        <v/>
      </c>
      <c r="S21" s="10">
        <f>S13+S19</f>
        <v/>
      </c>
      <c r="T21" s="10">
        <f>T13+T19</f>
        <v/>
      </c>
      <c r="U21" s="10">
        <f>U13+U19</f>
        <v/>
      </c>
      <c r="V21" s="10">
        <f>V13+V19</f>
        <v/>
      </c>
      <c r="W21" s="10">
        <f>W13+W19</f>
        <v/>
      </c>
      <c r="X21" s="10">
        <f>X13+X19</f>
        <v/>
      </c>
      <c r="Y21" s="10">
        <f>Y13+Y19</f>
        <v/>
      </c>
      <c r="Z21" s="10">
        <f>Z13+Z19</f>
        <v/>
      </c>
      <c r="AA21" s="10">
        <f>AA13+AA19</f>
        <v/>
      </c>
      <c r="AB21" s="10">
        <f>AB13+AB19</f>
        <v/>
      </c>
      <c r="AC21" s="10">
        <f>AC13+AC19</f>
        <v/>
      </c>
      <c r="AD21" s="10">
        <f>AD13+AD19</f>
        <v/>
      </c>
      <c r="AE21" s="10">
        <f>AE13+AE19</f>
        <v/>
      </c>
      <c r="AF21" s="10">
        <f>AF13+AF19</f>
        <v/>
      </c>
      <c r="AG21" s="10">
        <f>AG13+AG19</f>
        <v/>
      </c>
      <c r="AH21" s="10">
        <f>AH13+AH19</f>
        <v/>
      </c>
      <c r="AI21" s="10">
        <f>AI13+AI19</f>
        <v/>
      </c>
      <c r="AJ21" s="10">
        <f>AJ13+AJ19</f>
        <v/>
      </c>
      <c r="AK21" s="10">
        <f>AK13+AK19</f>
        <v/>
      </c>
      <c r="AL21" s="10">
        <f>AL13+AL19</f>
        <v/>
      </c>
      <c r="AN21" s="10">
        <f>AN13+AN19</f>
        <v/>
      </c>
      <c r="AO21" s="10">
        <f>AO13+AO19</f>
        <v/>
      </c>
      <c r="AP21" s="10">
        <f>AP13+AP19</f>
        <v/>
      </c>
      <c r="AQ21" s="10">
        <f>AQ13+AQ19</f>
        <v/>
      </c>
      <c r="AR21" s="10">
        <f>AR13+AR19</f>
        <v/>
      </c>
      <c r="AS21" s="26">
        <f>AA21+AB21+AC21+AD21</f>
        <v/>
      </c>
      <c r="AT21" s="26">
        <f>AE21+AF21+AG21+AH21</f>
        <v/>
      </c>
      <c r="AU21" s="26">
        <f>AI21+AJ21+AK21+AL21</f>
        <v/>
      </c>
      <c r="AV21" s="10">
        <f>AV13+AV19</f>
        <v/>
      </c>
      <c r="AW21" s="10">
        <f>AW13+AW19</f>
        <v/>
      </c>
    </row>
    <row r="22">
      <c r="D22" s="3" t="inlineStr">
        <is>
          <t>Recon: Gross Profit</t>
        </is>
      </c>
      <c r="G22" s="27">
        <f>IF(_reported!G11="","",G21-_reported!G11)</f>
        <v/>
      </c>
      <c r="H22" s="27">
        <f>IF(_reported!H11="","",H21-_reported!H11)</f>
        <v/>
      </c>
      <c r="I22" s="27">
        <f>IF(_reported!I11="","",I21-_reported!I11)</f>
        <v/>
      </c>
      <c r="J22" s="27">
        <f>IF(_reported!J11="","",J21-_reported!J11)</f>
        <v/>
      </c>
      <c r="K22" s="27">
        <f>IF(_reported!K11="","",K21-_reported!K11)</f>
        <v/>
      </c>
      <c r="L22" s="27">
        <f>IF(_reported!L11="","",L21-_reported!L11)</f>
        <v/>
      </c>
      <c r="M22" s="27">
        <f>IF(_reported!M11="","",M21-_reported!M11)</f>
        <v/>
      </c>
      <c r="N22" s="27">
        <f>IF(_reported!N11="","",N21-_reported!N11)</f>
        <v/>
      </c>
      <c r="O22" s="27">
        <f>IF(_reported!O11="","",O21-_reported!O11)</f>
        <v/>
      </c>
      <c r="P22" s="27">
        <f>IF(_reported!P11="","",P21-_reported!P11)</f>
        <v/>
      </c>
      <c r="Q22" s="27">
        <f>IF(_reported!Q11="","",Q21-_reported!Q11)</f>
        <v/>
      </c>
      <c r="R22" s="27">
        <f>IF(_reported!R11="","",R21-_reported!R11)</f>
        <v/>
      </c>
      <c r="S22" s="27">
        <f>IF(_reported!S11="","",S21-_reported!S11)</f>
        <v/>
      </c>
      <c r="T22" s="27">
        <f>IF(_reported!T11="","",T21-_reported!T11)</f>
        <v/>
      </c>
      <c r="U22" s="27">
        <f>IF(_reported!U11="","",U21-_reported!U11)</f>
        <v/>
      </c>
      <c r="V22" s="27">
        <f>IF(_reported!V11="","",V21-_reported!V11)</f>
        <v/>
      </c>
      <c r="W22" s="27">
        <f>IF(_reported!W11="","",W21-_reported!W11)</f>
        <v/>
      </c>
      <c r="X22" s="27">
        <f>IF(_reported!X11="","",X21-_reported!X11)</f>
        <v/>
      </c>
      <c r="Y22" s="27">
        <f>IF(_reported!Y11="","",Y21-_reported!Y11)</f>
        <v/>
      </c>
      <c r="Z22" s="27">
        <f>IF(_reported!Z11="","",Z21-_reported!Z11)</f>
        <v/>
      </c>
      <c r="AA22" s="27">
        <f>IF(_reported!AA11="","",AA21-_reported!AA11)</f>
        <v/>
      </c>
      <c r="AB22" s="27">
        <f>IF(_reported!AB11="","",AB21-_reported!AB11)</f>
        <v/>
      </c>
      <c r="AN22" s="27">
        <f>IF(_reported!AN11="","",AN21-_reported!AN11)</f>
        <v/>
      </c>
      <c r="AO22" s="27">
        <f>IF(_reported!AO11="","",AO21-_reported!AO11)</f>
        <v/>
      </c>
      <c r="AP22" s="27">
        <f>IF(_reported!AP11="","",AP21-_reported!AP11)</f>
        <v/>
      </c>
      <c r="AQ22" s="27">
        <f>IF(_reported!AQ11="","",AQ21-_reported!AQ11)</f>
        <v/>
      </c>
      <c r="AR22" s="27">
        <f>IF(_reported!AR11="","",AR21-_reported!AR11)</f>
        <v/>
      </c>
    </row>
    <row r="23"/>
    <row r="24">
      <c r="C24" s="8" t="inlineStr">
        <is>
          <t>Less: Research and Development</t>
        </is>
      </c>
      <c r="G24" s="9" t="n">
        <v>-620</v>
      </c>
      <c r="H24" s="9" t="n">
        <v>-612</v>
      </c>
      <c r="I24" s="9" t="n">
        <v>-651</v>
      </c>
      <c r="J24" s="9" t="n">
        <v>-657</v>
      </c>
      <c r="K24" s="9" t="n">
        <v>-701</v>
      </c>
      <c r="L24" s="9" t="n">
        <v>-738</v>
      </c>
      <c r="M24" s="9" t="n">
        <v>-775</v>
      </c>
      <c r="N24" s="9" t="n">
        <v>-773</v>
      </c>
      <c r="O24" s="9" t="n">
        <v>-827</v>
      </c>
      <c r="P24" s="9" t="n">
        <v>-876</v>
      </c>
      <c r="Q24" s="9" t="n">
        <v>-881</v>
      </c>
      <c r="R24" s="9" t="n">
        <v>-889</v>
      </c>
      <c r="S24" s="9" t="n">
        <v>-939</v>
      </c>
      <c r="T24" s="9" t="n">
        <v>-984</v>
      </c>
      <c r="U24" s="9" t="n">
        <v>-1022</v>
      </c>
      <c r="V24" s="9" t="n">
        <v>-999</v>
      </c>
      <c r="W24" s="9" t="n">
        <v>-1026</v>
      </c>
      <c r="X24" s="9" t="n">
        <v>-1082</v>
      </c>
      <c r="Y24" s="9" t="n">
        <v>-1088</v>
      </c>
      <c r="Z24" s="9" t="n">
        <v>-1098</v>
      </c>
      <c r="AA24" s="9" t="n">
        <v>-1110</v>
      </c>
      <c r="AB24" s="9" t="n">
        <v>-1198</v>
      </c>
      <c r="AC24" s="24">
        <f>-AC13*AC65</f>
        <v/>
      </c>
      <c r="AD24" s="24">
        <f>-AD13*AD65</f>
        <v/>
      </c>
      <c r="AE24" s="24">
        <f>-AE13*AE65</f>
        <v/>
      </c>
      <c r="AF24" s="24">
        <f>-AF13*AF65</f>
        <v/>
      </c>
      <c r="AG24" s="24">
        <f>-AG13*AG65</f>
        <v/>
      </c>
      <c r="AH24" s="24">
        <f>-AH13*AH65</f>
        <v/>
      </c>
      <c r="AI24" s="24">
        <f>-AI13*AI65</f>
        <v/>
      </c>
      <c r="AJ24" s="24">
        <f>-AJ13*AJ65</f>
        <v/>
      </c>
      <c r="AK24" s="24">
        <f>-AK13*AK65</f>
        <v/>
      </c>
      <c r="AL24" s="24">
        <f>-AL13*AL65</f>
        <v/>
      </c>
      <c r="AN24" s="9" t="n">
        <v>-2540</v>
      </c>
      <c r="AO24" s="9" t="n">
        <v>-2987</v>
      </c>
      <c r="AP24" s="9" t="n">
        <v>-3473</v>
      </c>
      <c r="AQ24" s="9" t="n">
        <v>-3944</v>
      </c>
      <c r="AR24" s="9" t="n">
        <v>-4294</v>
      </c>
      <c r="AS24" s="24">
        <f>AA24+AB24+AC24+AD24</f>
        <v/>
      </c>
      <c r="AT24" s="24">
        <f>AE24+AF24+AG24+AH24</f>
        <v/>
      </c>
      <c r="AU24" s="24">
        <f>AI24+AJ24+AK24+AL24</f>
        <v/>
      </c>
      <c r="AV24" s="24">
        <f>-AV13*AV65</f>
        <v/>
      </c>
      <c r="AW24" s="24">
        <f>-AW13*AW65</f>
        <v/>
      </c>
    </row>
    <row r="25">
      <c r="C25" s="8" t="inlineStr">
        <is>
          <t>Less: Sales and Marketing</t>
        </is>
      </c>
      <c r="G25" s="13" t="n">
        <v>-1049</v>
      </c>
      <c r="H25" s="13" t="n">
        <v>-1073</v>
      </c>
      <c r="I25" s="13" t="n">
        <v>-1068</v>
      </c>
      <c r="J25" s="13" t="n">
        <v>-1131</v>
      </c>
      <c r="K25" s="13" t="n">
        <v>-1158</v>
      </c>
      <c r="L25" s="13" t="n">
        <v>-1247</v>
      </c>
      <c r="M25" s="13" t="n">
        <v>-1266</v>
      </c>
      <c r="N25" s="13" t="n">
        <v>-1297</v>
      </c>
      <c r="O25" s="13" t="n">
        <v>-1301</v>
      </c>
      <c r="P25" s="13" t="n">
        <v>-1345</v>
      </c>
      <c r="Q25" s="13" t="n">
        <v>-1337</v>
      </c>
      <c r="R25" s="13" t="n">
        <v>-1368</v>
      </c>
      <c r="S25" s="13" t="n">
        <v>-1352</v>
      </c>
      <c r="T25" s="13" t="n">
        <v>-1445</v>
      </c>
      <c r="U25" s="13" t="n">
        <v>-1431</v>
      </c>
      <c r="V25" s="13" t="n">
        <v>-1536</v>
      </c>
      <c r="W25" s="13" t="n">
        <v>-1495</v>
      </c>
      <c r="X25" s="13" t="n">
        <v>-1626</v>
      </c>
      <c r="Y25" s="13" t="n">
        <v>-1639</v>
      </c>
      <c r="Z25" s="13" t="n">
        <v>-1728</v>
      </c>
      <c r="AA25" s="13" t="n">
        <v>-1708</v>
      </c>
      <c r="AB25" s="13" t="n">
        <v>-1884</v>
      </c>
      <c r="AC25" s="25">
        <f>-AC13*AC66</f>
        <v/>
      </c>
      <c r="AD25" s="25">
        <f>-AD13*AD66</f>
        <v/>
      </c>
      <c r="AE25" s="25">
        <f>-AE13*AE66</f>
        <v/>
      </c>
      <c r="AF25" s="25">
        <f>-AF13*AF66</f>
        <v/>
      </c>
      <c r="AG25" s="25">
        <f>-AG13*AG66</f>
        <v/>
      </c>
      <c r="AH25" s="25">
        <f>-AH13*AH66</f>
        <v/>
      </c>
      <c r="AI25" s="25">
        <f>-AI13*AI66</f>
        <v/>
      </c>
      <c r="AJ25" s="25">
        <f>-AJ13*AJ66</f>
        <v/>
      </c>
      <c r="AK25" s="25">
        <f>-AK13*AK66</f>
        <v/>
      </c>
      <c r="AL25" s="25">
        <f>-AL13*AL66</f>
        <v/>
      </c>
      <c r="AN25" s="13" t="n">
        <v>-4321</v>
      </c>
      <c r="AO25" s="13" t="n">
        <v>-4968</v>
      </c>
      <c r="AP25" s="13" t="n">
        <v>-5351</v>
      </c>
      <c r="AQ25" s="13" t="n">
        <v>-5764</v>
      </c>
      <c r="AR25" s="13" t="n">
        <v>-6488</v>
      </c>
      <c r="AS25" s="25">
        <f>AA25+AB25+AC25+AD25</f>
        <v/>
      </c>
      <c r="AT25" s="25">
        <f>AE25+AF25+AG25+AH25</f>
        <v/>
      </c>
      <c r="AU25" s="25">
        <f>AI25+AJ25+AK25+AL25</f>
        <v/>
      </c>
      <c r="AV25" s="25">
        <f>-AV13*AV66</f>
        <v/>
      </c>
      <c r="AW25" s="25">
        <f>-AW13*AW66</f>
        <v/>
      </c>
    </row>
    <row r="26">
      <c r="C26" s="8" t="inlineStr">
        <is>
          <t>Less: General and Administrative</t>
        </is>
      </c>
      <c r="G26" s="13" t="n">
        <v>-290</v>
      </c>
      <c r="H26" s="13" t="n">
        <v>-256</v>
      </c>
      <c r="I26" s="13" t="n">
        <v>-265</v>
      </c>
      <c r="J26" s="13" t="n">
        <v>-274</v>
      </c>
      <c r="K26" s="13" t="n">
        <v>-269</v>
      </c>
      <c r="L26" s="13" t="n">
        <v>-291</v>
      </c>
      <c r="M26" s="13" t="n">
        <v>-319</v>
      </c>
      <c r="N26" s="13" t="n">
        <v>-340</v>
      </c>
      <c r="O26" s="13" t="n">
        <v>-331</v>
      </c>
      <c r="P26" s="13" t="n">
        <v>-357</v>
      </c>
      <c r="Q26" s="13" t="n">
        <v>-353</v>
      </c>
      <c r="R26" s="13" t="n">
        <v>-372</v>
      </c>
      <c r="S26" s="13" t="n">
        <v>-352</v>
      </c>
      <c r="T26" s="13" t="n">
        <v>-355</v>
      </c>
      <c r="U26" s="13" t="n">
        <v>-366</v>
      </c>
      <c r="V26" s="13" t="n">
        <v>-456</v>
      </c>
      <c r="W26" s="13" t="n">
        <v>-367</v>
      </c>
      <c r="X26" s="13" t="n">
        <v>-377</v>
      </c>
      <c r="Y26" s="13" t="n">
        <v>-408</v>
      </c>
      <c r="Z26" s="13" t="n">
        <v>-421</v>
      </c>
      <c r="AA26" s="13" t="n">
        <v>-463</v>
      </c>
      <c r="AB26" s="13" t="n">
        <v>-546</v>
      </c>
      <c r="AC26" s="25">
        <f>-AC13*AC67</f>
        <v/>
      </c>
      <c r="AD26" s="25">
        <f>-AD13*AD67</f>
        <v/>
      </c>
      <c r="AE26" s="25">
        <f>-AE13*AE67</f>
        <v/>
      </c>
      <c r="AF26" s="25">
        <f>-AF13*AF67</f>
        <v/>
      </c>
      <c r="AG26" s="25">
        <f>-AG13*AG67</f>
        <v/>
      </c>
      <c r="AH26" s="25">
        <f>-AH13*AH67</f>
        <v/>
      </c>
      <c r="AI26" s="25">
        <f>-AI13*AI67</f>
        <v/>
      </c>
      <c r="AJ26" s="25">
        <f>-AJ13*AJ67</f>
        <v/>
      </c>
      <c r="AK26" s="25">
        <f>-AK13*AK67</f>
        <v/>
      </c>
      <c r="AL26" s="25">
        <f>-AL13*AL67</f>
        <v/>
      </c>
      <c r="AN26" s="13" t="n">
        <v>-1085</v>
      </c>
      <c r="AO26" s="13" t="n">
        <v>-1219</v>
      </c>
      <c r="AP26" s="13" t="n">
        <v>-1413</v>
      </c>
      <c r="AQ26" s="13" t="n">
        <v>-1529</v>
      </c>
      <c r="AR26" s="13" t="n">
        <v>-1573</v>
      </c>
      <c r="AS26" s="25">
        <f>AA26+AB26+AC26+AD26</f>
        <v/>
      </c>
      <c r="AT26" s="25">
        <f>AE26+AF26+AG26+AH26</f>
        <v/>
      </c>
      <c r="AU26" s="25">
        <f>AI26+AJ26+AK26+AL26</f>
        <v/>
      </c>
      <c r="AV26" s="25">
        <f>-AV13*AV67</f>
        <v/>
      </c>
      <c r="AW26" s="25">
        <f>-AW13*AW67</f>
        <v/>
      </c>
    </row>
    <row r="27">
      <c r="C27" s="8" t="inlineStr">
        <is>
          <t>Less: Acquisition Termination Fee (Figma, Q1'24)</t>
        </is>
      </c>
      <c r="S27" s="9" t="n">
        <v>-1000</v>
      </c>
      <c r="T27" s="9" t="n">
        <v>0</v>
      </c>
      <c r="U27" s="9" t="n">
        <v>0</v>
      </c>
      <c r="V27" s="9" t="n">
        <v>0</v>
      </c>
      <c r="W27" s="9" t="n">
        <v>0</v>
      </c>
      <c r="X27" s="9" t="n">
        <v>0</v>
      </c>
      <c r="Y27" s="9" t="n">
        <v>0</v>
      </c>
      <c r="Z27" s="9" t="n">
        <v>0</v>
      </c>
      <c r="AC27" s="28" t="n">
        <v>0</v>
      </c>
      <c r="AD27" s="28" t="n">
        <v>0</v>
      </c>
      <c r="AE27" s="28" t="n">
        <v>0</v>
      </c>
      <c r="AF27" s="28" t="n">
        <v>0</v>
      </c>
      <c r="AG27" s="28" t="n">
        <v>0</v>
      </c>
      <c r="AH27" s="28" t="n">
        <v>0</v>
      </c>
      <c r="AI27" s="28" t="n">
        <v>0</v>
      </c>
      <c r="AJ27" s="28" t="n">
        <v>0</v>
      </c>
      <c r="AK27" s="28" t="n">
        <v>0</v>
      </c>
      <c r="AL27" s="28" t="n">
        <v>0</v>
      </c>
      <c r="AQ27" s="9" t="n">
        <v>-1000</v>
      </c>
      <c r="AR27" s="9" t="n">
        <v>0</v>
      </c>
      <c r="AS27" s="24">
        <f>AA27+AB27+AC27+AD27</f>
        <v/>
      </c>
      <c r="AT27" s="24">
        <f>AE27+AF27+AG27+AH27</f>
        <v/>
      </c>
      <c r="AU27" s="24">
        <f>AI27+AJ27+AK27+AL27</f>
        <v/>
      </c>
      <c r="AV27" s="28" t="n">
        <v>0</v>
      </c>
      <c r="AW27" s="28" t="n">
        <v>0</v>
      </c>
    </row>
    <row r="28">
      <c r="C28" s="8" t="inlineStr">
        <is>
          <t>Less: Amortization of Intangibles</t>
        </is>
      </c>
      <c r="G28" s="13" t="n">
        <v>-45</v>
      </c>
      <c r="H28" s="13" t="n">
        <v>-44</v>
      </c>
      <c r="I28" s="13" t="n">
        <v>-43</v>
      </c>
      <c r="J28" s="13" t="n">
        <v>-40</v>
      </c>
      <c r="K28" s="13" t="n">
        <v>-42</v>
      </c>
      <c r="L28" s="13" t="n">
        <v>-42</v>
      </c>
      <c r="M28" s="13" t="n">
        <v>-43</v>
      </c>
      <c r="N28" s="13" t="n">
        <v>-42</v>
      </c>
      <c r="O28" s="13" t="n">
        <v>-42</v>
      </c>
      <c r="P28" s="13" t="n">
        <v>-42</v>
      </c>
      <c r="Q28" s="13" t="n">
        <v>-42</v>
      </c>
      <c r="R28" s="13" t="n">
        <v>-42</v>
      </c>
      <c r="S28" s="13" t="n">
        <v>-42</v>
      </c>
      <c r="T28" s="13" t="n">
        <v>-42</v>
      </c>
      <c r="U28" s="13" t="n">
        <v>-43</v>
      </c>
      <c r="V28" s="13" t="n">
        <v>-42</v>
      </c>
      <c r="W28" s="13" t="n">
        <v>-41</v>
      </c>
      <c r="X28" s="13" t="n">
        <v>-41</v>
      </c>
      <c r="Y28" s="13" t="n">
        <v>-38</v>
      </c>
      <c r="Z28" s="13" t="n">
        <v>-37</v>
      </c>
      <c r="AA28" s="13" t="n">
        <v>-35</v>
      </c>
      <c r="AB28" s="13" t="n">
        <v>-37</v>
      </c>
      <c r="AC28" s="25">
        <f>-AB118*AC180</f>
        <v/>
      </c>
      <c r="AD28" s="25">
        <f>-AC118*AD180</f>
        <v/>
      </c>
      <c r="AE28" s="25">
        <f>-AD118*AE180</f>
        <v/>
      </c>
      <c r="AF28" s="25">
        <f>-AE118*AF180</f>
        <v/>
      </c>
      <c r="AG28" s="25">
        <f>-AF118*AG180</f>
        <v/>
      </c>
      <c r="AH28" s="25">
        <f>-AG118*AH180</f>
        <v/>
      </c>
      <c r="AI28" s="25">
        <f>-AH118*AI180</f>
        <v/>
      </c>
      <c r="AJ28" s="25">
        <f>-AI118*AJ180</f>
        <v/>
      </c>
      <c r="AK28" s="25">
        <f>-AJ118*AK180</f>
        <v/>
      </c>
      <c r="AL28" s="25">
        <f>-AK118*AL180</f>
        <v/>
      </c>
      <c r="AN28" s="13" t="n">
        <v>-172</v>
      </c>
      <c r="AO28" s="13" t="n">
        <v>-169</v>
      </c>
      <c r="AP28" s="13" t="n">
        <v>-168</v>
      </c>
      <c r="AQ28" s="13" t="n">
        <v>-169</v>
      </c>
      <c r="AR28" s="13" t="n">
        <v>-157</v>
      </c>
      <c r="AS28" s="25">
        <f>AA28+AB28+AC28+AD28</f>
        <v/>
      </c>
      <c r="AT28" s="25">
        <f>AE28+AF28+AG28+AH28</f>
        <v/>
      </c>
      <c r="AU28" s="25">
        <f>AI28+AJ28+AK28+AL28</f>
        <v/>
      </c>
      <c r="AV28" s="25">
        <f>-AU118*AV180</f>
        <v/>
      </c>
      <c r="AW28" s="25">
        <f>-AV118*AW180</f>
        <v/>
      </c>
    </row>
    <row r="29">
      <c r="B29" s="6" t="inlineStr">
        <is>
          <t>Total Operating Expenses</t>
        </is>
      </c>
      <c r="G29" s="10">
        <f>G24+G25+G26+G27+G28</f>
        <v/>
      </c>
      <c r="H29" s="10">
        <f>H24+H25+H26+H27+H28</f>
        <v/>
      </c>
      <c r="I29" s="10">
        <f>I24+I25+I26+I27+I28</f>
        <v/>
      </c>
      <c r="J29" s="10">
        <f>J24+J25+J26+J27+J28</f>
        <v/>
      </c>
      <c r="K29" s="10">
        <f>K24+K25+K26+K27+K28</f>
        <v/>
      </c>
      <c r="L29" s="10">
        <f>L24+L25+L26+L27+L28</f>
        <v/>
      </c>
      <c r="M29" s="10">
        <f>M24+M25+M26+M27+M28</f>
        <v/>
      </c>
      <c r="N29" s="10">
        <f>N24+N25+N26+N27+N28</f>
        <v/>
      </c>
      <c r="O29" s="10">
        <f>O24+O25+O26+O27+O28</f>
        <v/>
      </c>
      <c r="P29" s="10">
        <f>P24+P25+P26+P27+P28</f>
        <v/>
      </c>
      <c r="Q29" s="10">
        <f>Q24+Q25+Q26+Q27+Q28</f>
        <v/>
      </c>
      <c r="R29" s="10">
        <f>R24+R25+R26+R27+R28</f>
        <v/>
      </c>
      <c r="S29" s="10">
        <f>S24+S25+S26+S27+S28</f>
        <v/>
      </c>
      <c r="T29" s="10">
        <f>T24+T25+T26+T27+T28</f>
        <v/>
      </c>
      <c r="U29" s="10">
        <f>U24+U25+U26+U27+U28</f>
        <v/>
      </c>
      <c r="V29" s="10">
        <f>V24+V25+V26+V27+V28</f>
        <v/>
      </c>
      <c r="W29" s="10">
        <f>W24+W25+W26+W27+W28</f>
        <v/>
      </c>
      <c r="X29" s="10">
        <f>X24+X25+X26+X27+X28</f>
        <v/>
      </c>
      <c r="Y29" s="10">
        <f>Y24+Y25+Y26+Y27+Y28</f>
        <v/>
      </c>
      <c r="Z29" s="10">
        <f>Z24+Z25+Z26+Z27+Z28</f>
        <v/>
      </c>
      <c r="AA29" s="10">
        <f>AA24+AA25+AA26+AA27+AA28</f>
        <v/>
      </c>
      <c r="AB29" s="10">
        <f>AB24+AB25+AB26+AB27+AB28</f>
        <v/>
      </c>
      <c r="AC29" s="10">
        <f>AC24+AC25+AC26+AC27+AC28</f>
        <v/>
      </c>
      <c r="AD29" s="10">
        <f>AD24+AD25+AD26+AD27+AD28</f>
        <v/>
      </c>
      <c r="AE29" s="10">
        <f>AE24+AE25+AE26+AE27+AE28</f>
        <v/>
      </c>
      <c r="AF29" s="10">
        <f>AF24+AF25+AF26+AF27+AF28</f>
        <v/>
      </c>
      <c r="AG29" s="10">
        <f>AG24+AG25+AG26+AG27+AG28</f>
        <v/>
      </c>
      <c r="AH29" s="10">
        <f>AH24+AH25+AH26+AH27+AH28</f>
        <v/>
      </c>
      <c r="AI29" s="10">
        <f>AI24+AI25+AI26+AI27+AI28</f>
        <v/>
      </c>
      <c r="AJ29" s="10">
        <f>AJ24+AJ25+AJ26+AJ27+AJ28</f>
        <v/>
      </c>
      <c r="AK29" s="10">
        <f>AK24+AK25+AK26+AK27+AK28</f>
        <v/>
      </c>
      <c r="AL29" s="10">
        <f>AL24+AL25+AL26+AL27+AL28</f>
        <v/>
      </c>
      <c r="AN29" s="10">
        <f>AN24+AN25+AN26+AN27+AN28</f>
        <v/>
      </c>
      <c r="AO29" s="10">
        <f>AO24+AO25+AO26+AO27+AO28</f>
        <v/>
      </c>
      <c r="AP29" s="10">
        <f>AP24+AP25+AP26+AP27+AP28</f>
        <v/>
      </c>
      <c r="AQ29" s="10">
        <f>AQ24+AQ25+AQ26+AQ27+AQ28</f>
        <v/>
      </c>
      <c r="AR29" s="10">
        <f>AR24+AR25+AR26+AR27+AR28</f>
        <v/>
      </c>
      <c r="AS29" s="26">
        <f>AA29+AB29+AC29+AD29</f>
        <v/>
      </c>
      <c r="AT29" s="26">
        <f>AE29+AF29+AG29+AH29</f>
        <v/>
      </c>
      <c r="AU29" s="26">
        <f>AI29+AJ29+AK29+AL29</f>
        <v/>
      </c>
      <c r="AV29" s="10">
        <f>AV24+AV25+AV26+AV27+AV28</f>
        <v/>
      </c>
      <c r="AW29" s="10">
        <f>AW24+AW25+AW26+AW27+AW28</f>
        <v/>
      </c>
    </row>
    <row r="30">
      <c r="D30" s="3" t="inlineStr">
        <is>
          <t>Recon: Total OpEx</t>
        </is>
      </c>
      <c r="G30" s="27">
        <f>IF(_reported!G12="","",G29-_reported!G12)</f>
        <v/>
      </c>
      <c r="H30" s="27">
        <f>IF(_reported!H12="","",H29-_reported!H12)</f>
        <v/>
      </c>
      <c r="I30" s="27">
        <f>IF(_reported!I12="","",I29-_reported!I12)</f>
        <v/>
      </c>
      <c r="J30" s="27">
        <f>IF(_reported!J12="","",J29-_reported!J12)</f>
        <v/>
      </c>
      <c r="K30" s="27">
        <f>IF(_reported!K12="","",K29-_reported!K12)</f>
        <v/>
      </c>
      <c r="L30" s="27">
        <f>IF(_reported!L12="","",L29-_reported!L12)</f>
        <v/>
      </c>
      <c r="M30" s="27">
        <f>IF(_reported!M12="","",M29-_reported!M12)</f>
        <v/>
      </c>
      <c r="N30" s="27">
        <f>IF(_reported!N12="","",N29-_reported!N12)</f>
        <v/>
      </c>
      <c r="O30" s="27">
        <f>IF(_reported!O12="","",O29-_reported!O12)</f>
        <v/>
      </c>
      <c r="P30" s="27">
        <f>IF(_reported!P12="","",P29-_reported!P12)</f>
        <v/>
      </c>
      <c r="Q30" s="27">
        <f>IF(_reported!Q12="","",Q29-_reported!Q12)</f>
        <v/>
      </c>
      <c r="R30" s="27">
        <f>IF(_reported!R12="","",R29-_reported!R12)</f>
        <v/>
      </c>
      <c r="S30" s="27">
        <f>IF(_reported!S12="","",S29-_reported!S12)</f>
        <v/>
      </c>
      <c r="T30" s="27">
        <f>IF(_reported!T12="","",T29-_reported!T12)</f>
        <v/>
      </c>
      <c r="U30" s="27">
        <f>IF(_reported!U12="","",U29-_reported!U12)</f>
        <v/>
      </c>
      <c r="V30" s="27">
        <f>IF(_reported!V12="","",V29-_reported!V12)</f>
        <v/>
      </c>
      <c r="W30" s="27">
        <f>IF(_reported!W12="","",W29-_reported!W12)</f>
        <v/>
      </c>
      <c r="X30" s="27">
        <f>IF(_reported!X12="","",X29-_reported!X12)</f>
        <v/>
      </c>
      <c r="Y30" s="27">
        <f>IF(_reported!Y12="","",Y29-_reported!Y12)</f>
        <v/>
      </c>
      <c r="Z30" s="27">
        <f>IF(_reported!Z12="","",Z29-_reported!Z12)</f>
        <v/>
      </c>
      <c r="AA30" s="27">
        <f>IF(_reported!AA12="","",AA29-_reported!AA12)</f>
        <v/>
      </c>
      <c r="AB30" s="27">
        <f>IF(_reported!AB12="","",AB29-_reported!AB12)</f>
        <v/>
      </c>
      <c r="AN30" s="27">
        <f>IF(_reported!AN12="","",AN29-_reported!AN12)</f>
        <v/>
      </c>
      <c r="AO30" s="27">
        <f>IF(_reported!AO12="","",AO29-_reported!AO12)</f>
        <v/>
      </c>
      <c r="AP30" s="27">
        <f>IF(_reported!AP12="","",AP29-_reported!AP12)</f>
        <v/>
      </c>
      <c r="AQ30" s="27">
        <f>IF(_reported!AQ12="","",AQ29-_reported!AQ12)</f>
        <v/>
      </c>
      <c r="AR30" s="27">
        <f>IF(_reported!AR12="","",AR29-_reported!AR12)</f>
        <v/>
      </c>
    </row>
    <row r="31">
      <c r="B31" s="6" t="inlineStr">
        <is>
          <t>Operating Income</t>
        </is>
      </c>
      <c r="G31" s="10">
        <f>G21+G29</f>
        <v/>
      </c>
      <c r="H31" s="10">
        <f>H21+H29</f>
        <v/>
      </c>
      <c r="I31" s="10">
        <f>I21+I29</f>
        <v/>
      </c>
      <c r="J31" s="10">
        <f>J21+J29</f>
        <v/>
      </c>
      <c r="K31" s="10">
        <f>K21+K29</f>
        <v/>
      </c>
      <c r="L31" s="10">
        <f>L21+L29</f>
        <v/>
      </c>
      <c r="M31" s="10">
        <f>M21+M29</f>
        <v/>
      </c>
      <c r="N31" s="10">
        <f>N21+N29</f>
        <v/>
      </c>
      <c r="O31" s="10">
        <f>O21+O29</f>
        <v/>
      </c>
      <c r="P31" s="10">
        <f>P21+P29</f>
        <v/>
      </c>
      <c r="Q31" s="10">
        <f>Q21+Q29</f>
        <v/>
      </c>
      <c r="R31" s="10">
        <f>R21+R29</f>
        <v/>
      </c>
      <c r="S31" s="10">
        <f>S21+S29</f>
        <v/>
      </c>
      <c r="T31" s="10">
        <f>T21+T29</f>
        <v/>
      </c>
      <c r="U31" s="10">
        <f>U21+U29</f>
        <v/>
      </c>
      <c r="V31" s="10">
        <f>V21+V29</f>
        <v/>
      </c>
      <c r="W31" s="10">
        <f>W21+W29</f>
        <v/>
      </c>
      <c r="X31" s="10">
        <f>X21+X29</f>
        <v/>
      </c>
      <c r="Y31" s="10">
        <f>Y21+Y29</f>
        <v/>
      </c>
      <c r="Z31" s="10">
        <f>Z21+Z29</f>
        <v/>
      </c>
      <c r="AA31" s="10">
        <f>AA21+AA29</f>
        <v/>
      </c>
      <c r="AB31" s="10">
        <f>AB21+AB29</f>
        <v/>
      </c>
      <c r="AC31" s="10">
        <f>AC21+AC29</f>
        <v/>
      </c>
      <c r="AD31" s="10">
        <f>AD21+AD29</f>
        <v/>
      </c>
      <c r="AE31" s="10">
        <f>AE21+AE29</f>
        <v/>
      </c>
      <c r="AF31" s="10">
        <f>AF21+AF29</f>
        <v/>
      </c>
      <c r="AG31" s="10">
        <f>AG21+AG29</f>
        <v/>
      </c>
      <c r="AH31" s="10">
        <f>AH21+AH29</f>
        <v/>
      </c>
      <c r="AI31" s="10">
        <f>AI21+AI29</f>
        <v/>
      </c>
      <c r="AJ31" s="10">
        <f>AJ21+AJ29</f>
        <v/>
      </c>
      <c r="AK31" s="10">
        <f>AK21+AK29</f>
        <v/>
      </c>
      <c r="AL31" s="10">
        <f>AL21+AL29</f>
        <v/>
      </c>
      <c r="AN31" s="10">
        <f>AN21+AN29</f>
        <v/>
      </c>
      <c r="AO31" s="10">
        <f>AO21+AO29</f>
        <v/>
      </c>
      <c r="AP31" s="10">
        <f>AP21+AP29</f>
        <v/>
      </c>
      <c r="AQ31" s="10">
        <f>AQ21+AQ29</f>
        <v/>
      </c>
      <c r="AR31" s="10">
        <f>AR21+AR29</f>
        <v/>
      </c>
      <c r="AS31" s="26">
        <f>AA31+AB31+AC31+AD31</f>
        <v/>
      </c>
      <c r="AT31" s="26">
        <f>AE31+AF31+AG31+AH31</f>
        <v/>
      </c>
      <c r="AU31" s="26">
        <f>AI31+AJ31+AK31+AL31</f>
        <v/>
      </c>
      <c r="AV31" s="10">
        <f>AV21+AV29</f>
        <v/>
      </c>
      <c r="AW31" s="10">
        <f>AW21+AW29</f>
        <v/>
      </c>
    </row>
    <row r="32">
      <c r="D32" s="3" t="inlineStr">
        <is>
          <t>Recon: Operating Income</t>
        </is>
      </c>
      <c r="G32" s="27">
        <f>IF(_reported!G13="","",G31-_reported!G13)</f>
        <v/>
      </c>
      <c r="H32" s="27">
        <f>IF(_reported!H13="","",H31-_reported!H13)</f>
        <v/>
      </c>
      <c r="I32" s="27">
        <f>IF(_reported!I13="","",I31-_reported!I13)</f>
        <v/>
      </c>
      <c r="J32" s="27">
        <f>IF(_reported!J13="","",J31-_reported!J13)</f>
        <v/>
      </c>
      <c r="K32" s="27">
        <f>IF(_reported!K13="","",K31-_reported!K13)</f>
        <v/>
      </c>
      <c r="L32" s="27">
        <f>IF(_reported!L13="","",L31-_reported!L13)</f>
        <v/>
      </c>
      <c r="M32" s="27">
        <f>IF(_reported!M13="","",M31-_reported!M13)</f>
        <v/>
      </c>
      <c r="N32" s="27">
        <f>IF(_reported!N13="","",N31-_reported!N13)</f>
        <v/>
      </c>
      <c r="O32" s="27">
        <f>IF(_reported!O13="","",O31-_reported!O13)</f>
        <v/>
      </c>
      <c r="P32" s="27">
        <f>IF(_reported!P13="","",P31-_reported!P13)</f>
        <v/>
      </c>
      <c r="Q32" s="27">
        <f>IF(_reported!Q13="","",Q31-_reported!Q13)</f>
        <v/>
      </c>
      <c r="R32" s="27">
        <f>IF(_reported!R13="","",R31-_reported!R13)</f>
        <v/>
      </c>
      <c r="S32" s="27">
        <f>IF(_reported!S13="","",S31-_reported!S13)</f>
        <v/>
      </c>
      <c r="T32" s="27">
        <f>IF(_reported!T13="","",T31-_reported!T13)</f>
        <v/>
      </c>
      <c r="U32" s="27">
        <f>IF(_reported!U13="","",U31-_reported!U13)</f>
        <v/>
      </c>
      <c r="V32" s="27">
        <f>IF(_reported!V13="","",V31-_reported!V13)</f>
        <v/>
      </c>
      <c r="W32" s="27">
        <f>IF(_reported!W13="","",W31-_reported!W13)</f>
        <v/>
      </c>
      <c r="X32" s="27">
        <f>IF(_reported!X13="","",X31-_reported!X13)</f>
        <v/>
      </c>
      <c r="Y32" s="27">
        <f>IF(_reported!Y13="","",Y31-_reported!Y13)</f>
        <v/>
      </c>
      <c r="Z32" s="27">
        <f>IF(_reported!Z13="","",Z31-_reported!Z13)</f>
        <v/>
      </c>
      <c r="AA32" s="27">
        <f>IF(_reported!AA13="","",AA31-_reported!AA13)</f>
        <v/>
      </c>
      <c r="AB32" s="27">
        <f>IF(_reported!AB13="","",AB31-_reported!AB13)</f>
        <v/>
      </c>
      <c r="AN32" s="27">
        <f>IF(_reported!AN13="","",AN31-_reported!AN13)</f>
        <v/>
      </c>
      <c r="AO32" s="27">
        <f>IF(_reported!AO13="","",AO31-_reported!AO13)</f>
        <v/>
      </c>
      <c r="AP32" s="27">
        <f>IF(_reported!AP13="","",AP31-_reported!AP13)</f>
        <v/>
      </c>
      <c r="AQ32" s="27">
        <f>IF(_reported!AQ13="","",AQ31-_reported!AQ13)</f>
        <v/>
      </c>
      <c r="AR32" s="27">
        <f>IF(_reported!AR13="","",AR31-_reported!AR13)</f>
        <v/>
      </c>
    </row>
    <row r="33"/>
    <row r="34">
      <c r="C34" s="8" t="inlineStr">
        <is>
          <t>Interest Expense</t>
        </is>
      </c>
      <c r="G34" s="9" t="n">
        <v>-30</v>
      </c>
      <c r="H34" s="9" t="n">
        <v>-28</v>
      </c>
      <c r="I34" s="9" t="n">
        <v>-27</v>
      </c>
      <c r="J34" s="9" t="n">
        <v>-28</v>
      </c>
      <c r="K34" s="9" t="n">
        <v>-28</v>
      </c>
      <c r="L34" s="9" t="n">
        <v>-28</v>
      </c>
      <c r="M34" s="9" t="n">
        <v>-28</v>
      </c>
      <c r="N34" s="9" t="n">
        <v>-28</v>
      </c>
      <c r="O34" s="9" t="n">
        <v>-32</v>
      </c>
      <c r="P34" s="9" t="n">
        <v>-26</v>
      </c>
      <c r="Q34" s="9" t="n">
        <v>-27</v>
      </c>
      <c r="R34" s="9" t="n">
        <v>-28</v>
      </c>
      <c r="S34" s="9" t="n">
        <v>-27</v>
      </c>
      <c r="T34" s="9" t="n">
        <v>-41</v>
      </c>
      <c r="U34" s="9" t="n">
        <v>-51</v>
      </c>
      <c r="V34" s="9" t="n">
        <v>-50</v>
      </c>
      <c r="W34" s="9" t="n">
        <v>-62</v>
      </c>
      <c r="X34" s="9" t="n">
        <v>-68</v>
      </c>
      <c r="Y34" s="9" t="n">
        <v>-67</v>
      </c>
      <c r="Z34" s="9" t="n">
        <v>-66</v>
      </c>
      <c r="AA34" s="9" t="n">
        <v>-63</v>
      </c>
      <c r="AB34" s="9" t="n">
        <v>-65</v>
      </c>
      <c r="AC34" s="24">
        <f>AB34</f>
        <v/>
      </c>
      <c r="AD34" s="24">
        <f>AC34</f>
        <v/>
      </c>
      <c r="AE34" s="24">
        <f>AD34</f>
        <v/>
      </c>
      <c r="AF34" s="24">
        <f>AE34</f>
        <v/>
      </c>
      <c r="AG34" s="24">
        <f>AF34</f>
        <v/>
      </c>
      <c r="AH34" s="24">
        <f>AG34</f>
        <v/>
      </c>
      <c r="AI34" s="24">
        <f>AH34</f>
        <v/>
      </c>
      <c r="AJ34" s="24">
        <f>AI34</f>
        <v/>
      </c>
      <c r="AK34" s="24">
        <f>AJ34</f>
        <v/>
      </c>
      <c r="AL34" s="24">
        <f>AK34</f>
        <v/>
      </c>
      <c r="AN34" s="9" t="n">
        <v>-113</v>
      </c>
      <c r="AO34" s="9" t="n">
        <v>-112</v>
      </c>
      <c r="AP34" s="9" t="n">
        <v>-113</v>
      </c>
      <c r="AQ34" s="9" t="n">
        <v>-169</v>
      </c>
      <c r="AR34" s="9" t="n">
        <v>-263</v>
      </c>
      <c r="AS34" s="24">
        <f>AA34+AB34+AC34+AD34</f>
        <v/>
      </c>
      <c r="AT34" s="24">
        <f>AE34+AF34+AG34+AH34</f>
        <v/>
      </c>
      <c r="AU34" s="24">
        <f>AI34+AJ34+AK34+AL34</f>
        <v/>
      </c>
      <c r="AV34" s="24">
        <f>AU34</f>
        <v/>
      </c>
      <c r="AW34" s="24">
        <f>AV34</f>
        <v/>
      </c>
    </row>
    <row r="35">
      <c r="C35" s="8" t="inlineStr">
        <is>
          <t>Investment Gains (Losses), Net</t>
        </is>
      </c>
      <c r="G35" s="13" t="n">
        <v>5</v>
      </c>
      <c r="H35" s="13" t="n">
        <v>8</v>
      </c>
      <c r="I35" s="13" t="n">
        <v>7</v>
      </c>
      <c r="J35" s="13" t="n">
        <v>-4</v>
      </c>
      <c r="K35" s="13" t="n">
        <v>-9</v>
      </c>
      <c r="L35" s="13" t="n">
        <v>-8</v>
      </c>
      <c r="M35" s="13" t="n">
        <v>-6</v>
      </c>
      <c r="N35" s="13" t="n">
        <v>4</v>
      </c>
      <c r="O35" s="13" t="n">
        <v>1</v>
      </c>
      <c r="P35" s="13" t="n">
        <v>5</v>
      </c>
      <c r="Q35" s="13" t="n">
        <v>6</v>
      </c>
      <c r="R35" s="13" t="n">
        <v>4</v>
      </c>
      <c r="S35" s="13" t="n">
        <v>18</v>
      </c>
      <c r="T35" s="13" t="n">
        <v>4</v>
      </c>
      <c r="U35" s="13" t="n">
        <v>12</v>
      </c>
      <c r="V35" s="13" t="n">
        <v>14</v>
      </c>
      <c r="W35" s="13" t="n">
        <v>6</v>
      </c>
      <c r="X35" s="13" t="n">
        <v>2</v>
      </c>
      <c r="Y35" s="13" t="n">
        <v>23</v>
      </c>
      <c r="Z35" s="13" t="n">
        <v>12</v>
      </c>
      <c r="AA35" s="13" t="n">
        <v>5</v>
      </c>
      <c r="AB35" s="13" t="n">
        <v>18</v>
      </c>
      <c r="AC35" s="29" t="n">
        <v>0</v>
      </c>
      <c r="AD35" s="29" t="n">
        <v>0</v>
      </c>
      <c r="AE35" s="29" t="n">
        <v>0</v>
      </c>
      <c r="AF35" s="29" t="n">
        <v>0</v>
      </c>
      <c r="AG35" s="29" t="n">
        <v>0</v>
      </c>
      <c r="AH35" s="29" t="n">
        <v>0</v>
      </c>
      <c r="AI35" s="29" t="n">
        <v>0</v>
      </c>
      <c r="AJ35" s="29" t="n">
        <v>0</v>
      </c>
      <c r="AK35" s="29" t="n">
        <v>0</v>
      </c>
      <c r="AL35" s="29" t="n">
        <v>0</v>
      </c>
      <c r="AN35" s="13" t="n">
        <v>16</v>
      </c>
      <c r="AO35" s="13" t="n">
        <v>-19</v>
      </c>
      <c r="AP35" s="13" t="n">
        <v>16</v>
      </c>
      <c r="AQ35" s="13" t="n">
        <v>48</v>
      </c>
      <c r="AR35" s="13" t="n">
        <v>43</v>
      </c>
      <c r="AS35" s="25">
        <f>AA35+AB35+AC35+AD35</f>
        <v/>
      </c>
      <c r="AT35" s="25">
        <f>AE35+AF35+AG35+AH35</f>
        <v/>
      </c>
      <c r="AU35" s="25">
        <f>AI35+AJ35+AK35+AL35</f>
        <v/>
      </c>
      <c r="AV35" s="29" t="n">
        <v>0</v>
      </c>
      <c r="AW35" s="29" t="n">
        <v>0</v>
      </c>
    </row>
    <row r="36">
      <c r="C36" s="8" t="inlineStr">
        <is>
          <t>Other Income (Expense), Net</t>
        </is>
      </c>
      <c r="G36" s="13" t="n">
        <v>4</v>
      </c>
      <c r="H36" s="13" t="n">
        <v>0</v>
      </c>
      <c r="I36" s="13" t="n">
        <v>-3</v>
      </c>
      <c r="J36" s="13" t="n">
        <v>-1</v>
      </c>
      <c r="K36" s="13" t="n">
        <v>0</v>
      </c>
      <c r="L36" s="13" t="n">
        <v>-1</v>
      </c>
      <c r="M36" s="13" t="n">
        <v>6</v>
      </c>
      <c r="N36" s="13" t="n">
        <v>36</v>
      </c>
      <c r="O36" s="13" t="n">
        <v>43</v>
      </c>
      <c r="P36" s="13" t="n">
        <v>47</v>
      </c>
      <c r="Q36" s="13" t="n">
        <v>67</v>
      </c>
      <c r="R36" s="13" t="n">
        <v>89</v>
      </c>
      <c r="S36" s="13" t="n">
        <v>70</v>
      </c>
      <c r="T36" s="13" t="n">
        <v>82</v>
      </c>
      <c r="U36" s="13" t="n">
        <v>89</v>
      </c>
      <c r="V36" s="13" t="n">
        <v>70</v>
      </c>
      <c r="W36" s="13" t="n">
        <v>75</v>
      </c>
      <c r="X36" s="13" t="n">
        <v>58</v>
      </c>
      <c r="Y36" s="13" t="n">
        <v>58</v>
      </c>
      <c r="Z36" s="13" t="n">
        <v>57</v>
      </c>
      <c r="AA36" s="13" t="n">
        <v>62</v>
      </c>
      <c r="AB36" s="13" t="n">
        <v>47</v>
      </c>
      <c r="AC36" s="25">
        <f>AB36</f>
        <v/>
      </c>
      <c r="AD36" s="25">
        <f>AC36</f>
        <v/>
      </c>
      <c r="AE36" s="25">
        <f>AD36</f>
        <v/>
      </c>
      <c r="AF36" s="25">
        <f>AE36</f>
        <v/>
      </c>
      <c r="AG36" s="25">
        <f>AF36</f>
        <v/>
      </c>
      <c r="AH36" s="25">
        <f>AG36</f>
        <v/>
      </c>
      <c r="AI36" s="25">
        <f>AH36</f>
        <v/>
      </c>
      <c r="AJ36" s="25">
        <f>AI36</f>
        <v/>
      </c>
      <c r="AK36" s="25">
        <f>AJ36</f>
        <v/>
      </c>
      <c r="AL36" s="25">
        <f>AK36</f>
        <v/>
      </c>
      <c r="AN36" s="13" t="n">
        <v>0</v>
      </c>
      <c r="AO36" s="13" t="n">
        <v>41</v>
      </c>
      <c r="AP36" s="13" t="n">
        <v>246</v>
      </c>
      <c r="AQ36" s="13" t="n">
        <v>311</v>
      </c>
      <c r="AR36" s="13" t="n">
        <v>248</v>
      </c>
      <c r="AS36" s="25">
        <f>AA36+AB36+AC36+AD36</f>
        <v/>
      </c>
      <c r="AT36" s="25">
        <f>AE36+AF36+AG36+AH36</f>
        <v/>
      </c>
      <c r="AU36" s="25">
        <f>AI36+AJ36+AK36+AL36</f>
        <v/>
      </c>
      <c r="AV36" s="25">
        <f>AU36</f>
        <v/>
      </c>
      <c r="AW36" s="25">
        <f>AV36</f>
        <v/>
      </c>
    </row>
    <row r="37">
      <c r="B37" s="6" t="inlineStr">
        <is>
          <t>Total Non-Operating Income (Expense), Net</t>
        </is>
      </c>
      <c r="G37" s="10">
        <f>G34+G35+G36</f>
        <v/>
      </c>
      <c r="H37" s="10">
        <f>H34+H35+H36</f>
        <v/>
      </c>
      <c r="I37" s="10">
        <f>I34+I35+I36</f>
        <v/>
      </c>
      <c r="J37" s="10">
        <f>J34+J35+J36</f>
        <v/>
      </c>
      <c r="K37" s="10">
        <f>K34+K35+K36</f>
        <v/>
      </c>
      <c r="L37" s="10">
        <f>L34+L35+L36</f>
        <v/>
      </c>
      <c r="M37" s="10">
        <f>M34+M35+M36</f>
        <v/>
      </c>
      <c r="N37" s="10">
        <f>N34+N35+N36</f>
        <v/>
      </c>
      <c r="O37" s="10">
        <f>O34+O35+O36</f>
        <v/>
      </c>
      <c r="P37" s="10">
        <f>P34+P35+P36</f>
        <v/>
      </c>
      <c r="Q37" s="10">
        <f>Q34+Q35+Q36</f>
        <v/>
      </c>
      <c r="R37" s="10">
        <f>R34+R35+R36</f>
        <v/>
      </c>
      <c r="S37" s="10">
        <f>S34+S35+S36</f>
        <v/>
      </c>
      <c r="T37" s="10">
        <f>T34+T35+T36</f>
        <v/>
      </c>
      <c r="U37" s="10">
        <f>U34+U35+U36</f>
        <v/>
      </c>
      <c r="V37" s="10">
        <f>V34+V35+V36</f>
        <v/>
      </c>
      <c r="W37" s="10">
        <f>W34+W35+W36</f>
        <v/>
      </c>
      <c r="X37" s="10">
        <f>X34+X35+X36</f>
        <v/>
      </c>
      <c r="Y37" s="10">
        <f>Y34+Y35+Y36</f>
        <v/>
      </c>
      <c r="Z37" s="10">
        <f>Z34+Z35+Z36</f>
        <v/>
      </c>
      <c r="AA37" s="10">
        <f>AA34+AA35+AA36</f>
        <v/>
      </c>
      <c r="AB37" s="10">
        <f>AB34+AB35+AB36</f>
        <v/>
      </c>
      <c r="AC37" s="10">
        <f>AC34+AC35+AC36</f>
        <v/>
      </c>
      <c r="AD37" s="10">
        <f>AD34+AD35+AD36</f>
        <v/>
      </c>
      <c r="AE37" s="10">
        <f>AE34+AE35+AE36</f>
        <v/>
      </c>
      <c r="AF37" s="10">
        <f>AF34+AF35+AF36</f>
        <v/>
      </c>
      <c r="AG37" s="10">
        <f>AG34+AG35+AG36</f>
        <v/>
      </c>
      <c r="AH37" s="10">
        <f>AH34+AH35+AH36</f>
        <v/>
      </c>
      <c r="AI37" s="10">
        <f>AI34+AI35+AI36</f>
        <v/>
      </c>
      <c r="AJ37" s="10">
        <f>AJ34+AJ35+AJ36</f>
        <v/>
      </c>
      <c r="AK37" s="10">
        <f>AK34+AK35+AK36</f>
        <v/>
      </c>
      <c r="AL37" s="10">
        <f>AL34+AL35+AL36</f>
        <v/>
      </c>
      <c r="AN37" s="10">
        <f>AN34+AN35+AN36</f>
        <v/>
      </c>
      <c r="AO37" s="10">
        <f>AO34+AO35+AO36</f>
        <v/>
      </c>
      <c r="AP37" s="10">
        <f>AP34+AP35+AP36</f>
        <v/>
      </c>
      <c r="AQ37" s="10">
        <f>AQ34+AQ35+AQ36</f>
        <v/>
      </c>
      <c r="AR37" s="10">
        <f>AR34+AR35+AR36</f>
        <v/>
      </c>
      <c r="AS37" s="26">
        <f>AA37+AB37+AC37+AD37</f>
        <v/>
      </c>
      <c r="AT37" s="26">
        <f>AE37+AF37+AG37+AH37</f>
        <v/>
      </c>
      <c r="AU37" s="26">
        <f>AI37+AJ37+AK37+AL37</f>
        <v/>
      </c>
      <c r="AV37" s="10">
        <f>AV34+AV35+AV36</f>
        <v/>
      </c>
      <c r="AW37" s="10">
        <f>AW34+AW35+AW36</f>
        <v/>
      </c>
    </row>
    <row r="38">
      <c r="D38" s="3" t="inlineStr">
        <is>
          <t>Recon: Total Non-Operating</t>
        </is>
      </c>
      <c r="G38" s="27">
        <f>IF(_reported!G14="","",G37-_reported!G14)</f>
        <v/>
      </c>
      <c r="H38" s="27">
        <f>IF(_reported!H14="","",H37-_reported!H14)</f>
        <v/>
      </c>
      <c r="I38" s="27">
        <f>IF(_reported!I14="","",I37-_reported!I14)</f>
        <v/>
      </c>
      <c r="J38" s="27">
        <f>IF(_reported!J14="","",J37-_reported!J14)</f>
        <v/>
      </c>
      <c r="K38" s="27">
        <f>IF(_reported!K14="","",K37-_reported!K14)</f>
        <v/>
      </c>
      <c r="L38" s="27">
        <f>IF(_reported!L14="","",L37-_reported!L14)</f>
        <v/>
      </c>
      <c r="M38" s="27">
        <f>IF(_reported!M14="","",M37-_reported!M14)</f>
        <v/>
      </c>
      <c r="N38" s="27">
        <f>IF(_reported!N14="","",N37-_reported!N14)</f>
        <v/>
      </c>
      <c r="O38" s="27">
        <f>IF(_reported!O14="","",O37-_reported!O14)</f>
        <v/>
      </c>
      <c r="P38" s="27">
        <f>IF(_reported!P14="","",P37-_reported!P14)</f>
        <v/>
      </c>
      <c r="Q38" s="27">
        <f>IF(_reported!Q14="","",Q37-_reported!Q14)</f>
        <v/>
      </c>
      <c r="R38" s="27">
        <f>IF(_reported!R14="","",R37-_reported!R14)</f>
        <v/>
      </c>
      <c r="S38" s="27">
        <f>IF(_reported!S14="","",S37-_reported!S14)</f>
        <v/>
      </c>
      <c r="T38" s="27">
        <f>IF(_reported!T14="","",T37-_reported!T14)</f>
        <v/>
      </c>
      <c r="U38" s="27">
        <f>IF(_reported!U14="","",U37-_reported!U14)</f>
        <v/>
      </c>
      <c r="V38" s="27">
        <f>IF(_reported!V14="","",V37-_reported!V14)</f>
        <v/>
      </c>
      <c r="W38" s="27">
        <f>IF(_reported!W14="","",W37-_reported!W14)</f>
        <v/>
      </c>
      <c r="X38" s="27">
        <f>IF(_reported!X14="","",X37-_reported!X14)</f>
        <v/>
      </c>
      <c r="Y38" s="27">
        <f>IF(_reported!Y14="","",Y37-_reported!Y14)</f>
        <v/>
      </c>
      <c r="Z38" s="27">
        <f>IF(_reported!Z14="","",Z37-_reported!Z14)</f>
        <v/>
      </c>
      <c r="AA38" s="27">
        <f>IF(_reported!AA14="","",AA37-_reported!AA14)</f>
        <v/>
      </c>
      <c r="AB38" s="27">
        <f>IF(_reported!AB14="","",AB37-_reported!AB14)</f>
        <v/>
      </c>
      <c r="AN38" s="27">
        <f>IF(_reported!AN14="","",AN37-_reported!AN14)</f>
        <v/>
      </c>
      <c r="AO38" s="27">
        <f>IF(_reported!AO14="","",AO37-_reported!AO14)</f>
        <v/>
      </c>
      <c r="AP38" s="27">
        <f>IF(_reported!AP14="","",AP37-_reported!AP14)</f>
        <v/>
      </c>
      <c r="AQ38" s="27">
        <f>IF(_reported!AQ14="","",AQ37-_reported!AQ14)</f>
        <v/>
      </c>
      <c r="AR38" s="27">
        <f>IF(_reported!AR14="","",AR37-_reported!AR14)</f>
        <v/>
      </c>
    </row>
    <row r="39">
      <c r="B39" s="6" t="inlineStr">
        <is>
          <t>Income Before Income Taxes</t>
        </is>
      </c>
      <c r="G39" s="10">
        <f>G31+G37</f>
        <v/>
      </c>
      <c r="H39" s="10">
        <f>H31+H37</f>
        <v/>
      </c>
      <c r="I39" s="10">
        <f>I31+I37</f>
        <v/>
      </c>
      <c r="J39" s="10">
        <f>J31+J37</f>
        <v/>
      </c>
      <c r="K39" s="10">
        <f>K31+K37</f>
        <v/>
      </c>
      <c r="L39" s="10">
        <f>L31+L37</f>
        <v/>
      </c>
      <c r="M39" s="10">
        <f>M31+M37</f>
        <v/>
      </c>
      <c r="N39" s="10">
        <f>N31+N37</f>
        <v/>
      </c>
      <c r="O39" s="10">
        <f>O31+O37</f>
        <v/>
      </c>
      <c r="P39" s="10">
        <f>P31+P37</f>
        <v/>
      </c>
      <c r="Q39" s="10">
        <f>Q31+Q37</f>
        <v/>
      </c>
      <c r="R39" s="10">
        <f>R31+R37</f>
        <v/>
      </c>
      <c r="S39" s="10">
        <f>S31+S37</f>
        <v/>
      </c>
      <c r="T39" s="10">
        <f>T31+T37</f>
        <v/>
      </c>
      <c r="U39" s="10">
        <f>U31+U37</f>
        <v/>
      </c>
      <c r="V39" s="10">
        <f>V31+V37</f>
        <v/>
      </c>
      <c r="W39" s="10">
        <f>W31+W37</f>
        <v/>
      </c>
      <c r="X39" s="10">
        <f>X31+X37</f>
        <v/>
      </c>
      <c r="Y39" s="10">
        <f>Y31+Y37</f>
        <v/>
      </c>
      <c r="Z39" s="10">
        <f>Z31+Z37</f>
        <v/>
      </c>
      <c r="AA39" s="10">
        <f>AA31+AA37</f>
        <v/>
      </c>
      <c r="AB39" s="10">
        <f>AB31+AB37</f>
        <v/>
      </c>
      <c r="AC39" s="10">
        <f>AC31+AC37</f>
        <v/>
      </c>
      <c r="AD39" s="10">
        <f>AD31+AD37</f>
        <v/>
      </c>
      <c r="AE39" s="10">
        <f>AE31+AE37</f>
        <v/>
      </c>
      <c r="AF39" s="10">
        <f>AF31+AF37</f>
        <v/>
      </c>
      <c r="AG39" s="10">
        <f>AG31+AG37</f>
        <v/>
      </c>
      <c r="AH39" s="10">
        <f>AH31+AH37</f>
        <v/>
      </c>
      <c r="AI39" s="10">
        <f>AI31+AI37</f>
        <v/>
      </c>
      <c r="AJ39" s="10">
        <f>AJ31+AJ37</f>
        <v/>
      </c>
      <c r="AK39" s="10">
        <f>AK31+AK37</f>
        <v/>
      </c>
      <c r="AL39" s="10">
        <f>AL31+AL37</f>
        <v/>
      </c>
      <c r="AN39" s="10">
        <f>AN31+AN37</f>
        <v/>
      </c>
      <c r="AO39" s="10">
        <f>AO31+AO37</f>
        <v/>
      </c>
      <c r="AP39" s="10">
        <f>AP31+AP37</f>
        <v/>
      </c>
      <c r="AQ39" s="10">
        <f>AQ31+AQ37</f>
        <v/>
      </c>
      <c r="AR39" s="10">
        <f>AR31+AR37</f>
        <v/>
      </c>
      <c r="AS39" s="26">
        <f>AA39+AB39+AC39+AD39</f>
        <v/>
      </c>
      <c r="AT39" s="26">
        <f>AE39+AF39+AG39+AH39</f>
        <v/>
      </c>
      <c r="AU39" s="26">
        <f>AI39+AJ39+AK39+AL39</f>
        <v/>
      </c>
      <c r="AV39" s="10">
        <f>AV31+AV37</f>
        <v/>
      </c>
      <c r="AW39" s="10">
        <f>AW31+AW37</f>
        <v/>
      </c>
    </row>
    <row r="40">
      <c r="D40" s="3" t="inlineStr">
        <is>
          <t>Recon: Pretax Income</t>
        </is>
      </c>
      <c r="G40" s="27">
        <f>IF(_reported!G15="","",G39-_reported!G15)</f>
        <v/>
      </c>
      <c r="H40" s="27">
        <f>IF(_reported!H15="","",H39-_reported!H15)</f>
        <v/>
      </c>
      <c r="I40" s="27">
        <f>IF(_reported!I15="","",I39-_reported!I15)</f>
        <v/>
      </c>
      <c r="J40" s="27">
        <f>IF(_reported!J15="","",J39-_reported!J15)</f>
        <v/>
      </c>
      <c r="K40" s="27">
        <f>IF(_reported!K15="","",K39-_reported!K15)</f>
        <v/>
      </c>
      <c r="L40" s="27">
        <f>IF(_reported!L15="","",L39-_reported!L15)</f>
        <v/>
      </c>
      <c r="M40" s="27">
        <f>IF(_reported!M15="","",M39-_reported!M15)</f>
        <v/>
      </c>
      <c r="N40" s="27">
        <f>IF(_reported!N15="","",N39-_reported!N15)</f>
        <v/>
      </c>
      <c r="O40" s="27">
        <f>IF(_reported!O15="","",O39-_reported!O15)</f>
        <v/>
      </c>
      <c r="P40" s="27">
        <f>IF(_reported!P15="","",P39-_reported!P15)</f>
        <v/>
      </c>
      <c r="Q40" s="27">
        <f>IF(_reported!Q15="","",Q39-_reported!Q15)</f>
        <v/>
      </c>
      <c r="R40" s="27">
        <f>IF(_reported!R15="","",R39-_reported!R15)</f>
        <v/>
      </c>
      <c r="S40" s="27">
        <f>IF(_reported!S15="","",S39-_reported!S15)</f>
        <v/>
      </c>
      <c r="T40" s="27">
        <f>IF(_reported!T15="","",T39-_reported!T15)</f>
        <v/>
      </c>
      <c r="U40" s="27">
        <f>IF(_reported!U15="","",U39-_reported!U15)</f>
        <v/>
      </c>
      <c r="V40" s="27">
        <f>IF(_reported!V15="","",V39-_reported!V15)</f>
        <v/>
      </c>
      <c r="W40" s="27">
        <f>IF(_reported!W15="","",W39-_reported!W15)</f>
        <v/>
      </c>
      <c r="X40" s="27">
        <f>IF(_reported!X15="","",X39-_reported!X15)</f>
        <v/>
      </c>
      <c r="Y40" s="27">
        <f>IF(_reported!Y15="","",Y39-_reported!Y15)</f>
        <v/>
      </c>
      <c r="Z40" s="27">
        <f>IF(_reported!Z15="","",Z39-_reported!Z15)</f>
        <v/>
      </c>
      <c r="AA40" s="27">
        <f>IF(_reported!AA15="","",AA39-_reported!AA15)</f>
        <v/>
      </c>
      <c r="AB40" s="27">
        <f>IF(_reported!AB15="","",AB39-_reported!AB15)</f>
        <v/>
      </c>
      <c r="AN40" s="27">
        <f>IF(_reported!AN15="","",AN39-_reported!AN15)</f>
        <v/>
      </c>
      <c r="AO40" s="27">
        <f>IF(_reported!AO15="","",AO39-_reported!AO15)</f>
        <v/>
      </c>
      <c r="AP40" s="27">
        <f>IF(_reported!AP15="","",AP39-_reported!AP15)</f>
        <v/>
      </c>
      <c r="AQ40" s="27">
        <f>IF(_reported!AQ15="","",AQ39-_reported!AQ15)</f>
        <v/>
      </c>
      <c r="AR40" s="27">
        <f>IF(_reported!AR15="","",AR39-_reported!AR15)</f>
        <v/>
      </c>
    </row>
    <row r="41"/>
    <row r="42">
      <c r="C42" s="8" t="inlineStr">
        <is>
          <t>Less: Provision for Income Taxes</t>
        </is>
      </c>
      <c r="G42" s="9" t="n">
        <v>-172</v>
      </c>
      <c r="H42" s="9" t="n">
        <v>-270</v>
      </c>
      <c r="I42" s="9" t="n">
        <v>-206</v>
      </c>
      <c r="J42" s="9" t="n">
        <v>-235</v>
      </c>
      <c r="K42" s="9" t="n">
        <v>-277</v>
      </c>
      <c r="L42" s="9" t="n">
        <v>-314</v>
      </c>
      <c r="M42" s="9" t="n">
        <v>-320</v>
      </c>
      <c r="N42" s="9" t="n">
        <v>-341</v>
      </c>
      <c r="O42" s="9" t="n">
        <v>-351</v>
      </c>
      <c r="P42" s="9" t="n">
        <v>-355</v>
      </c>
      <c r="Q42" s="9" t="n">
        <v>-340</v>
      </c>
      <c r="R42" s="9" t="n">
        <v>-325</v>
      </c>
      <c r="S42" s="9" t="n">
        <v>-348</v>
      </c>
      <c r="T42" s="9" t="n">
        <v>-357</v>
      </c>
      <c r="U42" s="9" t="n">
        <v>-358</v>
      </c>
      <c r="V42" s="9" t="n">
        <v>-308</v>
      </c>
      <c r="W42" s="9" t="n">
        <v>-371</v>
      </c>
      <c r="X42" s="9" t="n">
        <v>-410</v>
      </c>
      <c r="Y42" s="9" t="n">
        <v>-415</v>
      </c>
      <c r="Z42" s="9" t="n">
        <v>-408</v>
      </c>
      <c r="AA42" s="9" t="n">
        <v>-533</v>
      </c>
      <c r="AB42" s="9" t="n">
        <v>-526</v>
      </c>
      <c r="AC42" s="24">
        <f>-AC39*AC73</f>
        <v/>
      </c>
      <c r="AD42" s="24">
        <f>-AD39*AD73</f>
        <v/>
      </c>
      <c r="AE42" s="24">
        <f>-AE39*AE73</f>
        <v/>
      </c>
      <c r="AF42" s="24">
        <f>-AF39*AF73</f>
        <v/>
      </c>
      <c r="AG42" s="24">
        <f>-AG39*AG73</f>
        <v/>
      </c>
      <c r="AH42" s="24">
        <f>-AH39*AH73</f>
        <v/>
      </c>
      <c r="AI42" s="24">
        <f>-AI39*AI73</f>
        <v/>
      </c>
      <c r="AJ42" s="24">
        <f>-AJ39*AJ73</f>
        <v/>
      </c>
      <c r="AK42" s="24">
        <f>-AK39*AK73</f>
        <v/>
      </c>
      <c r="AL42" s="24">
        <f>-AL39*AL73</f>
        <v/>
      </c>
      <c r="AN42" s="9" t="n">
        <v>-883</v>
      </c>
      <c r="AO42" s="9" t="n">
        <v>-1252</v>
      </c>
      <c r="AP42" s="9" t="n">
        <v>-1371</v>
      </c>
      <c r="AQ42" s="9" t="n">
        <v>-1371</v>
      </c>
      <c r="AR42" s="9" t="n">
        <v>-1604</v>
      </c>
      <c r="AS42" s="24">
        <f>AA42+AB42+AC42+AD42</f>
        <v/>
      </c>
      <c r="AT42" s="24">
        <f>AE42+AF42+AG42+AH42</f>
        <v/>
      </c>
      <c r="AU42" s="24">
        <f>AI42+AJ42+AK42+AL42</f>
        <v/>
      </c>
      <c r="AV42" s="24">
        <f>-AV39*AV73</f>
        <v/>
      </c>
      <c r="AW42" s="24">
        <f>-AW39*AW73</f>
        <v/>
      </c>
    </row>
    <row r="43">
      <c r="B43" s="6" t="inlineStr">
        <is>
          <t>Net Income</t>
        </is>
      </c>
      <c r="G43" s="10">
        <f>G39+G42</f>
        <v/>
      </c>
      <c r="H43" s="10">
        <f>H39+H42</f>
        <v/>
      </c>
      <c r="I43" s="10">
        <f>I39+I42</f>
        <v/>
      </c>
      <c r="J43" s="10">
        <f>J39+J42</f>
        <v/>
      </c>
      <c r="K43" s="10">
        <f>K39+K42</f>
        <v/>
      </c>
      <c r="L43" s="10">
        <f>L39+L42</f>
        <v/>
      </c>
      <c r="M43" s="10">
        <f>M39+M42</f>
        <v/>
      </c>
      <c r="N43" s="10">
        <f>N39+N42</f>
        <v/>
      </c>
      <c r="O43" s="10">
        <f>O39+O42</f>
        <v/>
      </c>
      <c r="P43" s="10">
        <f>P39+P42</f>
        <v/>
      </c>
      <c r="Q43" s="10">
        <f>Q39+Q42</f>
        <v/>
      </c>
      <c r="R43" s="10">
        <f>R39+R42</f>
        <v/>
      </c>
      <c r="S43" s="10">
        <f>S39+S42</f>
        <v/>
      </c>
      <c r="T43" s="10">
        <f>T39+T42</f>
        <v/>
      </c>
      <c r="U43" s="10">
        <f>U39+U42</f>
        <v/>
      </c>
      <c r="V43" s="10">
        <f>V39+V42</f>
        <v/>
      </c>
      <c r="W43" s="10">
        <f>W39+W42</f>
        <v/>
      </c>
      <c r="X43" s="10">
        <f>X39+X42</f>
        <v/>
      </c>
      <c r="Y43" s="10">
        <f>Y39+Y42</f>
        <v/>
      </c>
      <c r="Z43" s="10">
        <f>Z39+Z42</f>
        <v/>
      </c>
      <c r="AA43" s="10">
        <f>AA39+AA42</f>
        <v/>
      </c>
      <c r="AB43" s="10">
        <f>AB39+AB42</f>
        <v/>
      </c>
      <c r="AC43" s="10">
        <f>AC39+AC42</f>
        <v/>
      </c>
      <c r="AD43" s="10">
        <f>AD39+AD42</f>
        <v/>
      </c>
      <c r="AE43" s="10">
        <f>AE39+AE42</f>
        <v/>
      </c>
      <c r="AF43" s="10">
        <f>AF39+AF42</f>
        <v/>
      </c>
      <c r="AG43" s="10">
        <f>AG39+AG42</f>
        <v/>
      </c>
      <c r="AH43" s="10">
        <f>AH39+AH42</f>
        <v/>
      </c>
      <c r="AI43" s="10">
        <f>AI39+AI42</f>
        <v/>
      </c>
      <c r="AJ43" s="10">
        <f>AJ39+AJ42</f>
        <v/>
      </c>
      <c r="AK43" s="10">
        <f>AK39+AK42</f>
        <v/>
      </c>
      <c r="AL43" s="10">
        <f>AL39+AL42</f>
        <v/>
      </c>
      <c r="AN43" s="10">
        <f>AN39+AN42</f>
        <v/>
      </c>
      <c r="AO43" s="10">
        <f>AO39+AO42</f>
        <v/>
      </c>
      <c r="AP43" s="10">
        <f>AP39+AP42</f>
        <v/>
      </c>
      <c r="AQ43" s="10">
        <f>AQ39+AQ42</f>
        <v/>
      </c>
      <c r="AR43" s="10">
        <f>AR39+AR42</f>
        <v/>
      </c>
      <c r="AS43" s="26">
        <f>AA43+AB43+AC43+AD43</f>
        <v/>
      </c>
      <c r="AT43" s="26">
        <f>AE43+AF43+AG43+AH43</f>
        <v/>
      </c>
      <c r="AU43" s="26">
        <f>AI43+AJ43+AK43+AL43</f>
        <v/>
      </c>
      <c r="AV43" s="10">
        <f>AV39+AV42</f>
        <v/>
      </c>
      <c r="AW43" s="10">
        <f>AW39+AW42</f>
        <v/>
      </c>
    </row>
    <row r="44">
      <c r="D44" s="3" t="inlineStr">
        <is>
          <t>Recon: Net Income</t>
        </is>
      </c>
      <c r="G44" s="27">
        <f>IF(_reported!G16="","",G43-_reported!G16)</f>
        <v/>
      </c>
      <c r="H44" s="27">
        <f>IF(_reported!H16="","",H43-_reported!H16)</f>
        <v/>
      </c>
      <c r="I44" s="27">
        <f>IF(_reported!I16="","",I43-_reported!I16)</f>
        <v/>
      </c>
      <c r="J44" s="27">
        <f>IF(_reported!J16="","",J43-_reported!J16)</f>
        <v/>
      </c>
      <c r="K44" s="27">
        <f>IF(_reported!K16="","",K43-_reported!K16)</f>
        <v/>
      </c>
      <c r="L44" s="27">
        <f>IF(_reported!L16="","",L43-_reported!L16)</f>
        <v/>
      </c>
      <c r="M44" s="27">
        <f>IF(_reported!M16="","",M43-_reported!M16)</f>
        <v/>
      </c>
      <c r="N44" s="27">
        <f>IF(_reported!N16="","",N43-_reported!N16)</f>
        <v/>
      </c>
      <c r="O44" s="27">
        <f>IF(_reported!O16="","",O43-_reported!O16)</f>
        <v/>
      </c>
      <c r="P44" s="27">
        <f>IF(_reported!P16="","",P43-_reported!P16)</f>
        <v/>
      </c>
      <c r="Q44" s="27">
        <f>IF(_reported!Q16="","",Q43-_reported!Q16)</f>
        <v/>
      </c>
      <c r="R44" s="27">
        <f>IF(_reported!R16="","",R43-_reported!R16)</f>
        <v/>
      </c>
      <c r="S44" s="27">
        <f>IF(_reported!S16="","",S43-_reported!S16)</f>
        <v/>
      </c>
      <c r="T44" s="27">
        <f>IF(_reported!T16="","",T43-_reported!T16)</f>
        <v/>
      </c>
      <c r="U44" s="27">
        <f>IF(_reported!U16="","",U43-_reported!U16)</f>
        <v/>
      </c>
      <c r="V44" s="27">
        <f>IF(_reported!V16="","",V43-_reported!V16)</f>
        <v/>
      </c>
      <c r="W44" s="27">
        <f>IF(_reported!W16="","",W43-_reported!W16)</f>
        <v/>
      </c>
      <c r="X44" s="27">
        <f>IF(_reported!X16="","",X43-_reported!X16)</f>
        <v/>
      </c>
      <c r="Y44" s="27">
        <f>IF(_reported!Y16="","",Y43-_reported!Y16)</f>
        <v/>
      </c>
      <c r="Z44" s="27">
        <f>IF(_reported!Z16="","",Z43-_reported!Z16)</f>
        <v/>
      </c>
      <c r="AA44" s="27">
        <f>IF(_reported!AA16="","",AA43-_reported!AA16)</f>
        <v/>
      </c>
      <c r="AB44" s="27">
        <f>IF(_reported!AB16="","",AB43-_reported!AB16)</f>
        <v/>
      </c>
      <c r="AN44" s="27">
        <f>IF(_reported!AN16="","",AN43-_reported!AN16)</f>
        <v/>
      </c>
      <c r="AO44" s="27">
        <f>IF(_reported!AO16="","",AO43-_reported!AO16)</f>
        <v/>
      </c>
      <c r="AP44" s="27">
        <f>IF(_reported!AP16="","",AP43-_reported!AP16)</f>
        <v/>
      </c>
      <c r="AQ44" s="27">
        <f>IF(_reported!AQ16="","",AQ43-_reported!AQ16)</f>
        <v/>
      </c>
      <c r="AR44" s="27">
        <f>IF(_reported!AR16="","",AR43-_reported!AR16)</f>
        <v/>
      </c>
    </row>
    <row r="45"/>
    <row r="46">
      <c r="C46" s="8" t="inlineStr">
        <is>
          <t>EPS — Basic</t>
        </is>
      </c>
      <c r="G46" s="12" t="n">
        <v>2.63</v>
      </c>
      <c r="H46" s="12" t="n">
        <v>2.34</v>
      </c>
      <c r="I46" s="12" t="n">
        <v>2.54</v>
      </c>
      <c r="J46" s="12" t="n">
        <v>2.59</v>
      </c>
      <c r="K46" s="12" t="n">
        <v>2.68</v>
      </c>
      <c r="L46" s="12" t="n">
        <v>2.5</v>
      </c>
      <c r="M46" s="12" t="n">
        <v>2.42</v>
      </c>
      <c r="N46" s="12" t="n">
        <v>2.53</v>
      </c>
      <c r="O46" s="12" t="n">
        <v>2.72</v>
      </c>
      <c r="P46" s="12" t="n">
        <v>2.83</v>
      </c>
      <c r="Q46" s="12" t="n">
        <v>3.07</v>
      </c>
      <c r="R46" s="12" t="n">
        <v>3.26</v>
      </c>
      <c r="S46" s="12" t="n">
        <v>1.37</v>
      </c>
      <c r="T46" s="12" t="n">
        <v>3.5</v>
      </c>
      <c r="U46" s="12" t="n">
        <v>3.78</v>
      </c>
      <c r="V46" s="12" t="n">
        <v>3.81</v>
      </c>
      <c r="W46" s="12" t="n">
        <v>4.15</v>
      </c>
      <c r="X46" s="12" t="n">
        <v>3.95</v>
      </c>
      <c r="Y46" s="12" t="n">
        <v>4.18</v>
      </c>
      <c r="Z46" s="12" t="n">
        <v>4.45</v>
      </c>
      <c r="AA46" s="12" t="n">
        <v>4.6</v>
      </c>
      <c r="AB46" s="12" t="n">
        <v>4.26</v>
      </c>
      <c r="AC46" s="30">
        <f>IFERROR(AC43/AC48,"")</f>
        <v/>
      </c>
      <c r="AD46" s="30">
        <f>IFERROR(AD43/AD48,"")</f>
        <v/>
      </c>
      <c r="AE46" s="30">
        <f>IFERROR(AE43/AE48,"")</f>
        <v/>
      </c>
      <c r="AF46" s="30">
        <f>IFERROR(AF43/AF48,"")</f>
        <v/>
      </c>
      <c r="AG46" s="30">
        <f>IFERROR(AG43/AG48,"")</f>
        <v/>
      </c>
      <c r="AH46" s="30">
        <f>IFERROR(AH43/AH48,"")</f>
        <v/>
      </c>
      <c r="AI46" s="30">
        <f>IFERROR(AI43/AI48,"")</f>
        <v/>
      </c>
      <c r="AJ46" s="30">
        <f>IFERROR(AJ43/AJ48,"")</f>
        <v/>
      </c>
      <c r="AK46" s="30">
        <f>IFERROR(AK43/AK48,"")</f>
        <v/>
      </c>
      <c r="AL46" s="30">
        <f>IFERROR(AL43/AL48,"")</f>
        <v/>
      </c>
      <c r="AN46" s="12" t="n">
        <v>10.1</v>
      </c>
      <c r="AO46" s="12" t="n">
        <v>10.13</v>
      </c>
      <c r="AP46" s="12" t="n">
        <v>11.87</v>
      </c>
      <c r="AQ46" s="12" t="n">
        <v>12.43</v>
      </c>
      <c r="AR46" s="12" t="n">
        <v>16.73</v>
      </c>
      <c r="AS46" s="30">
        <f>IFERROR(AS43/AS48,"")</f>
        <v/>
      </c>
      <c r="AT46" s="30">
        <f>IFERROR(AT43/AT48,"")</f>
        <v/>
      </c>
      <c r="AU46" s="30">
        <f>IFERROR(AU43/AU48,"")</f>
        <v/>
      </c>
      <c r="AV46" s="30">
        <f>IFERROR(AV43/AV48,"")</f>
        <v/>
      </c>
      <c r="AW46" s="30">
        <f>IFERROR(AW43/AW48,"")</f>
        <v/>
      </c>
    </row>
    <row r="47">
      <c r="C47" s="8" t="inlineStr">
        <is>
          <t>EPS — Diluted</t>
        </is>
      </c>
      <c r="G47" s="12" t="n">
        <v>2.61</v>
      </c>
      <c r="H47" s="12" t="n">
        <v>2.32</v>
      </c>
      <c r="I47" s="12" t="n">
        <v>2.52</v>
      </c>
      <c r="J47" s="12" t="n">
        <v>2.57</v>
      </c>
      <c r="K47" s="12" t="n">
        <v>2.66</v>
      </c>
      <c r="L47" s="12" t="n">
        <v>2.49</v>
      </c>
      <c r="M47" s="12" t="n">
        <v>2.42</v>
      </c>
      <c r="N47" s="12" t="n">
        <v>2.53</v>
      </c>
      <c r="O47" s="12" t="n">
        <v>2.71</v>
      </c>
      <c r="P47" s="12" t="n">
        <v>2.82</v>
      </c>
      <c r="Q47" s="12" t="n">
        <v>3.05</v>
      </c>
      <c r="R47" s="12" t="n">
        <v>3.23</v>
      </c>
      <c r="S47" s="12" t="n">
        <v>1.36</v>
      </c>
      <c r="T47" s="12" t="n">
        <v>3.49</v>
      </c>
      <c r="U47" s="12" t="n">
        <v>3.76</v>
      </c>
      <c r="V47" s="12" t="n">
        <v>3.79</v>
      </c>
      <c r="W47" s="12" t="n">
        <v>4.14</v>
      </c>
      <c r="X47" s="12" t="n">
        <v>3.94</v>
      </c>
      <c r="Y47" s="12" t="n">
        <v>4.18</v>
      </c>
      <c r="Z47" s="12" t="n">
        <v>4.45</v>
      </c>
      <c r="AA47" s="12" t="n">
        <v>4.6</v>
      </c>
      <c r="AB47" s="12" t="n">
        <v>4.25</v>
      </c>
      <c r="AC47" s="30">
        <f>IFERROR(AC43/AC49,"")</f>
        <v/>
      </c>
      <c r="AD47" s="30">
        <f>IFERROR(AD43/AD49,"")</f>
        <v/>
      </c>
      <c r="AE47" s="30">
        <f>IFERROR(AE43/AE49,"")</f>
        <v/>
      </c>
      <c r="AF47" s="30">
        <f>IFERROR(AF43/AF49,"")</f>
        <v/>
      </c>
      <c r="AG47" s="30">
        <f>IFERROR(AG43/AG49,"")</f>
        <v/>
      </c>
      <c r="AH47" s="30">
        <f>IFERROR(AH43/AH49,"")</f>
        <v/>
      </c>
      <c r="AI47" s="30">
        <f>IFERROR(AI43/AI49,"")</f>
        <v/>
      </c>
      <c r="AJ47" s="30">
        <f>IFERROR(AJ43/AJ49,"")</f>
        <v/>
      </c>
      <c r="AK47" s="30">
        <f>IFERROR(AK43/AK49,"")</f>
        <v/>
      </c>
      <c r="AL47" s="30">
        <f>IFERROR(AL43/AL49,"")</f>
        <v/>
      </c>
      <c r="AN47" s="12" t="n">
        <v>10.02</v>
      </c>
      <c r="AO47" s="12" t="n">
        <v>10.1</v>
      </c>
      <c r="AP47" s="12" t="n">
        <v>11.82</v>
      </c>
      <c r="AQ47" s="12" t="n">
        <v>12.36</v>
      </c>
      <c r="AR47" s="12" t="n">
        <v>16.7</v>
      </c>
      <c r="AS47" s="30">
        <f>IFERROR(AS43/AS49,"")</f>
        <v/>
      </c>
      <c r="AT47" s="30">
        <f>IFERROR(AT43/AT49,"")</f>
        <v/>
      </c>
      <c r="AU47" s="30">
        <f>IFERROR(AU43/AU49,"")</f>
        <v/>
      </c>
      <c r="AV47" s="30">
        <f>IFERROR(AV43/AV49,"")</f>
        <v/>
      </c>
      <c r="AW47" s="30">
        <f>IFERROR(AW43/AW49,"")</f>
        <v/>
      </c>
    </row>
    <row r="48">
      <c r="C48" s="8" t="inlineStr">
        <is>
          <t>Shares — Basic (M)</t>
        </is>
      </c>
      <c r="G48" s="13" t="n">
        <v>479</v>
      </c>
      <c r="H48" s="13" t="n">
        <v>478</v>
      </c>
      <c r="I48" s="13" t="n">
        <v>477</v>
      </c>
      <c r="J48" s="13" t="n">
        <v>476</v>
      </c>
      <c r="K48" s="13" t="n">
        <v>473</v>
      </c>
      <c r="L48" s="13" t="n">
        <v>472</v>
      </c>
      <c r="M48" s="13" t="n">
        <v>469</v>
      </c>
      <c r="N48" s="13" t="n">
        <v>465</v>
      </c>
      <c r="O48" s="13" t="n">
        <v>459</v>
      </c>
      <c r="P48" s="13" t="n">
        <v>458</v>
      </c>
      <c r="Q48" s="13" t="n">
        <v>456</v>
      </c>
      <c r="R48" s="13" t="n">
        <v>455</v>
      </c>
      <c r="S48" s="13" t="n">
        <v>453</v>
      </c>
      <c r="T48" s="13" t="n">
        <v>449</v>
      </c>
      <c r="U48" s="13" t="n">
        <v>445</v>
      </c>
      <c r="V48" s="13" t="n">
        <v>441</v>
      </c>
      <c r="W48" s="13" t="n">
        <v>436</v>
      </c>
      <c r="X48" s="13" t="n">
        <v>428</v>
      </c>
      <c r="Y48" s="13" t="n">
        <v>423</v>
      </c>
      <c r="Z48" s="13" t="n">
        <v>417</v>
      </c>
      <c r="AA48" s="13" t="n">
        <v>410</v>
      </c>
      <c r="AB48" s="13" t="n">
        <v>402</v>
      </c>
      <c r="AC48" s="25">
        <f>AB48*(1+AC74)</f>
        <v/>
      </c>
      <c r="AD48" s="25">
        <f>AC48*(1+AD74)</f>
        <v/>
      </c>
      <c r="AE48" s="25">
        <f>AD48*(1+AE74)</f>
        <v/>
      </c>
      <c r="AF48" s="25">
        <f>AE48*(1+AF74)</f>
        <v/>
      </c>
      <c r="AG48" s="25">
        <f>AF48*(1+AG74)</f>
        <v/>
      </c>
      <c r="AH48" s="25">
        <f>AG48*(1+AH74)</f>
        <v/>
      </c>
      <c r="AI48" s="25">
        <f>AH48*(1+AI74)</f>
        <v/>
      </c>
      <c r="AJ48" s="25">
        <f>AI48*(1+AJ74)</f>
        <v/>
      </c>
      <c r="AK48" s="25">
        <f>AJ48*(1+AK74)</f>
        <v/>
      </c>
      <c r="AL48" s="25">
        <f>AK48*(1+AL74)</f>
        <v/>
      </c>
      <c r="AN48" s="13" t="n">
        <v>477</v>
      </c>
      <c r="AO48" s="13" t="n">
        <v>470</v>
      </c>
      <c r="AP48" s="13" t="n">
        <v>457</v>
      </c>
      <c r="AQ48" s="13" t="n">
        <v>447</v>
      </c>
      <c r="AR48" s="13" t="n">
        <v>426</v>
      </c>
      <c r="AS48" s="25">
        <f>AVERAGE(AA48,AB48,AC48,AD48)</f>
        <v/>
      </c>
      <c r="AT48" s="25">
        <f>AVERAGE(AE48,AF48,AG48,AH48)</f>
        <v/>
      </c>
      <c r="AU48" s="25">
        <f>AVERAGE(AI48,AJ48,AK48,AL48)</f>
        <v/>
      </c>
      <c r="AV48" s="25">
        <f>AU48*(1+AV74)</f>
        <v/>
      </c>
      <c r="AW48" s="25">
        <f>AV48*(1+AW74)</f>
        <v/>
      </c>
    </row>
    <row r="49">
      <c r="C49" s="8" t="inlineStr">
        <is>
          <t>Shares — Diluted (M)</t>
        </is>
      </c>
      <c r="G49" s="13" t="n">
        <v>483</v>
      </c>
      <c r="H49" s="13" t="n">
        <v>481</v>
      </c>
      <c r="I49" s="13" t="n">
        <v>481</v>
      </c>
      <c r="J49" s="13" t="n">
        <v>480</v>
      </c>
      <c r="K49" s="13" t="n">
        <v>475</v>
      </c>
      <c r="L49" s="13" t="n">
        <v>473</v>
      </c>
      <c r="M49" s="13" t="n">
        <v>469</v>
      </c>
      <c r="N49" s="13" t="n">
        <v>466</v>
      </c>
      <c r="O49" s="13" t="n">
        <v>460</v>
      </c>
      <c r="P49" s="13" t="n">
        <v>459</v>
      </c>
      <c r="Q49" s="13" t="n">
        <v>459</v>
      </c>
      <c r="R49" s="13" t="n">
        <v>459</v>
      </c>
      <c r="S49" s="13" t="n">
        <v>456</v>
      </c>
      <c r="T49" s="13" t="n">
        <v>451</v>
      </c>
      <c r="U49" s="13" t="n">
        <v>448</v>
      </c>
      <c r="V49" s="13" t="n">
        <v>443</v>
      </c>
      <c r="W49" s="13" t="n">
        <v>438</v>
      </c>
      <c r="X49" s="13" t="n">
        <v>429</v>
      </c>
      <c r="Y49" s="13" t="n">
        <v>424</v>
      </c>
      <c r="Z49" s="13" t="n">
        <v>417</v>
      </c>
      <c r="AA49" s="13" t="n">
        <v>411</v>
      </c>
      <c r="AB49" s="13" t="n">
        <v>402</v>
      </c>
      <c r="AC49" s="25">
        <f>AB49*(1+AC74)</f>
        <v/>
      </c>
      <c r="AD49" s="25">
        <f>AC49*(1+AD74)</f>
        <v/>
      </c>
      <c r="AE49" s="25">
        <f>AD49*(1+AE74)</f>
        <v/>
      </c>
      <c r="AF49" s="25">
        <f>AE49*(1+AF74)</f>
        <v/>
      </c>
      <c r="AG49" s="25">
        <f>AF49*(1+AG74)</f>
        <v/>
      </c>
      <c r="AH49" s="25">
        <f>AG49*(1+AH74)</f>
        <v/>
      </c>
      <c r="AI49" s="25">
        <f>AH49*(1+AI74)</f>
        <v/>
      </c>
      <c r="AJ49" s="25">
        <f>AI49*(1+AJ74)</f>
        <v/>
      </c>
      <c r="AK49" s="25">
        <f>AJ49*(1+AK74)</f>
        <v/>
      </c>
      <c r="AL49" s="25">
        <f>AK49*(1+AL74)</f>
        <v/>
      </c>
      <c r="AN49" s="13" t="n">
        <v>481</v>
      </c>
      <c r="AO49" s="13" t="n">
        <v>471</v>
      </c>
      <c r="AP49" s="13" t="n">
        <v>459</v>
      </c>
      <c r="AQ49" s="13" t="n">
        <v>450</v>
      </c>
      <c r="AR49" s="13" t="n">
        <v>427</v>
      </c>
      <c r="AS49" s="25">
        <f>AVERAGE(AA49,AB49,AC49,AD49)</f>
        <v/>
      </c>
      <c r="AT49" s="25">
        <f>AVERAGE(AE49,AF49,AG49,AH49)</f>
        <v/>
      </c>
      <c r="AU49" s="25">
        <f>AVERAGE(AI49,AJ49,AK49,AL49)</f>
        <v/>
      </c>
      <c r="AV49" s="25">
        <f>AU49*(1+AV74)</f>
        <v/>
      </c>
      <c r="AW49" s="25">
        <f>AV49*(1+AW74)</f>
        <v/>
      </c>
    </row>
    <row r="50"/>
    <row r="51"/>
    <row r="52">
      <c r="B52" s="7" t="inlineStr">
        <is>
          <t>Ratios &amp; Assumptions</t>
        </is>
      </c>
      <c r="C52" s="7" t="n"/>
      <c r="D52" s="7" t="n"/>
      <c r="E52" s="7" t="n"/>
      <c r="F52" s="7" t="n"/>
      <c r="G52" s="7" t="n"/>
      <c r="H52" s="7" t="n"/>
      <c r="I52" s="7" t="n"/>
      <c r="J52" s="7" t="n"/>
      <c r="K52" s="7" t="n"/>
      <c r="L52" s="7" t="n"/>
      <c r="M52" s="7" t="n"/>
      <c r="N52" s="7" t="n"/>
      <c r="O52" s="7" t="n"/>
      <c r="P52" s="7" t="n"/>
      <c r="Q52" s="7" t="n"/>
      <c r="R52" s="7" t="n"/>
      <c r="S52" s="7" t="n"/>
      <c r="T52" s="7" t="n"/>
      <c r="U52" s="7" t="n"/>
      <c r="V52" s="7" t="n"/>
      <c r="W52" s="7" t="n"/>
      <c r="X52" s="7" t="n"/>
      <c r="Y52" s="7" t="n"/>
      <c r="Z52" s="7" t="n"/>
      <c r="AA52" s="7" t="n"/>
      <c r="AB52" s="7" t="n"/>
      <c r="AC52" s="7" t="n"/>
      <c r="AD52" s="7" t="n"/>
      <c r="AE52" s="7" t="n"/>
      <c r="AF52" s="7" t="n"/>
      <c r="AG52" s="7" t="n"/>
      <c r="AH52" s="7" t="n"/>
      <c r="AI52" s="7" t="n"/>
      <c r="AJ52" s="7" t="n"/>
      <c r="AK52" s="7" t="n"/>
      <c r="AL52" s="7" t="n"/>
      <c r="AN52" s="7" t="n"/>
      <c r="AO52" s="7" t="n"/>
      <c r="AP52" s="7" t="n"/>
      <c r="AQ52" s="7" t="n"/>
      <c r="AR52" s="7" t="n"/>
      <c r="AS52" s="7" t="n"/>
      <c r="AT52" s="7" t="n"/>
      <c r="AU52" s="7" t="n"/>
      <c r="AV52" s="7" t="n"/>
      <c r="AW52" s="7" t="n"/>
    </row>
    <row r="53"/>
    <row r="54">
      <c r="D54" s="8" t="inlineStr">
        <is>
          <t>Subscription (as % of Total Revenue)</t>
        </is>
      </c>
      <c r="G54" s="14">
        <f>IFERROR(G10/G13,"")</f>
        <v/>
      </c>
      <c r="H54" s="14">
        <f>IFERROR(H10/H13,"")</f>
        <v/>
      </c>
      <c r="I54" s="14">
        <f>IFERROR(I10/I13,"")</f>
        <v/>
      </c>
      <c r="J54" s="14">
        <f>IFERROR(J10/J13,"")</f>
        <v/>
      </c>
      <c r="K54" s="14">
        <f>IFERROR(K10/K13,"")</f>
        <v/>
      </c>
      <c r="L54" s="14">
        <f>IFERROR(L10/L13,"")</f>
        <v/>
      </c>
      <c r="M54" s="14">
        <f>IFERROR(M10/M13,"")</f>
        <v/>
      </c>
      <c r="N54" s="14">
        <f>IFERROR(N10/N13,"")</f>
        <v/>
      </c>
      <c r="O54" s="14">
        <f>IFERROR(O10/O13,"")</f>
        <v/>
      </c>
      <c r="P54" s="14">
        <f>IFERROR(P10/P13,"")</f>
        <v/>
      </c>
      <c r="Q54" s="14">
        <f>IFERROR(Q10/Q13,"")</f>
        <v/>
      </c>
      <c r="R54" s="14">
        <f>IFERROR(R10/R13,"")</f>
        <v/>
      </c>
      <c r="S54" s="14">
        <f>IFERROR(S10/S13,"")</f>
        <v/>
      </c>
      <c r="T54" s="14">
        <f>IFERROR(T10/T13,"")</f>
        <v/>
      </c>
      <c r="U54" s="14">
        <f>IFERROR(U10/U13,"")</f>
        <v/>
      </c>
      <c r="V54" s="14">
        <f>IFERROR(V10/V13,"")</f>
        <v/>
      </c>
      <c r="W54" s="14">
        <f>IFERROR(W10/W13,"")</f>
        <v/>
      </c>
      <c r="X54" s="14">
        <f>IFERROR(X10/X13,"")</f>
        <v/>
      </c>
      <c r="Y54" s="14">
        <f>IFERROR(Y10/Y13,"")</f>
        <v/>
      </c>
      <c r="Z54" s="14">
        <f>IFERROR(Z10/Z13,"")</f>
        <v/>
      </c>
      <c r="AA54" s="14">
        <f>IFERROR(AA10/AA13,"")</f>
        <v/>
      </c>
      <c r="AB54" s="14">
        <f>IFERROR(AB10/AB13,"")</f>
        <v/>
      </c>
      <c r="AC54" s="31">
        <f>IFERROR(AC10/AC13,"")</f>
        <v/>
      </c>
      <c r="AD54" s="31">
        <f>IFERROR(AD10/AD13,"")</f>
        <v/>
      </c>
      <c r="AE54" s="31">
        <f>IFERROR(AE10/AE13,"")</f>
        <v/>
      </c>
      <c r="AF54" s="31">
        <f>IFERROR(AF10/AF13,"")</f>
        <v/>
      </c>
      <c r="AG54" s="31">
        <f>IFERROR(AG10/AG13,"")</f>
        <v/>
      </c>
      <c r="AH54" s="31">
        <f>IFERROR(AH10/AH13,"")</f>
        <v/>
      </c>
      <c r="AI54" s="31">
        <f>IFERROR(AI10/AI13,"")</f>
        <v/>
      </c>
      <c r="AJ54" s="31">
        <f>IFERROR(AJ10/AJ13,"")</f>
        <v/>
      </c>
      <c r="AK54" s="31">
        <f>IFERROR(AK10/AK13,"")</f>
        <v/>
      </c>
      <c r="AL54" s="31">
        <f>IFERROR(AL10/AL13,"")</f>
        <v/>
      </c>
      <c r="AN54" s="14">
        <f>IFERROR(AN10/AN13,"")</f>
        <v/>
      </c>
      <c r="AO54" s="14">
        <f>IFERROR(AO10/AO13,"")</f>
        <v/>
      </c>
      <c r="AP54" s="14">
        <f>IFERROR(AP10/AP13,"")</f>
        <v/>
      </c>
      <c r="AQ54" s="14">
        <f>IFERROR(AQ10/AQ13,"")</f>
        <v/>
      </c>
      <c r="AR54" s="14">
        <f>IFERROR(AR10/AR13,"")</f>
        <v/>
      </c>
      <c r="AS54" s="31">
        <f>IFERROR(AS10/AS13,"")</f>
        <v/>
      </c>
      <c r="AT54" s="31">
        <f>IFERROR(AT10/AT13,"")</f>
        <v/>
      </c>
      <c r="AU54" s="31">
        <f>IFERROR(AU10/AU13,"")</f>
        <v/>
      </c>
      <c r="AV54" s="31">
        <f>IFERROR(AV10/AV13,"")</f>
        <v/>
      </c>
      <c r="AW54" s="31">
        <f>IFERROR(AW10/AW13,"")</f>
        <v/>
      </c>
    </row>
    <row r="55">
      <c r="D55" s="8" t="inlineStr">
        <is>
          <t>Product (as % of Total Revenue)</t>
        </is>
      </c>
      <c r="G55" s="14">
        <f>IFERROR(G11/G13,"")</f>
        <v/>
      </c>
      <c r="H55" s="14">
        <f>IFERROR(H11/H13,"")</f>
        <v/>
      </c>
      <c r="I55" s="14">
        <f>IFERROR(I11/I13,"")</f>
        <v/>
      </c>
      <c r="J55" s="14">
        <f>IFERROR(J11/J13,"")</f>
        <v/>
      </c>
      <c r="K55" s="14">
        <f>IFERROR(K11/K13,"")</f>
        <v/>
      </c>
      <c r="L55" s="14">
        <f>IFERROR(L11/L13,"")</f>
        <v/>
      </c>
      <c r="M55" s="14">
        <f>IFERROR(M11/M13,"")</f>
        <v/>
      </c>
      <c r="N55" s="14">
        <f>IFERROR(N11/N13,"")</f>
        <v/>
      </c>
      <c r="O55" s="14">
        <f>IFERROR(O11/O13,"")</f>
        <v/>
      </c>
      <c r="P55" s="14">
        <f>IFERROR(P11/P13,"")</f>
        <v/>
      </c>
      <c r="Q55" s="14">
        <f>IFERROR(Q11/Q13,"")</f>
        <v/>
      </c>
      <c r="R55" s="14">
        <f>IFERROR(R11/R13,"")</f>
        <v/>
      </c>
      <c r="S55" s="14">
        <f>IFERROR(S11/S13,"")</f>
        <v/>
      </c>
      <c r="T55" s="14">
        <f>IFERROR(T11/T13,"")</f>
        <v/>
      </c>
      <c r="U55" s="14">
        <f>IFERROR(U11/U13,"")</f>
        <v/>
      </c>
      <c r="V55" s="14">
        <f>IFERROR(V11/V13,"")</f>
        <v/>
      </c>
      <c r="W55" s="14">
        <f>IFERROR(W11/W13,"")</f>
        <v/>
      </c>
      <c r="X55" s="14">
        <f>IFERROR(X11/X13,"")</f>
        <v/>
      </c>
      <c r="Y55" s="14">
        <f>IFERROR(Y11/Y13,"")</f>
        <v/>
      </c>
      <c r="Z55" s="14">
        <f>IFERROR(Z11/Z13,"")</f>
        <v/>
      </c>
      <c r="AA55" s="14">
        <f>IFERROR(AA11/AA13,"")</f>
        <v/>
      </c>
      <c r="AB55" s="14">
        <f>IFERROR(AB11/AB13,"")</f>
        <v/>
      </c>
      <c r="AC55" s="31">
        <f>IFERROR(AC11/AC13,"")</f>
        <v/>
      </c>
      <c r="AD55" s="31">
        <f>IFERROR(AD11/AD13,"")</f>
        <v/>
      </c>
      <c r="AE55" s="31">
        <f>IFERROR(AE11/AE13,"")</f>
        <v/>
      </c>
      <c r="AF55" s="31">
        <f>IFERROR(AF11/AF13,"")</f>
        <v/>
      </c>
      <c r="AG55" s="31">
        <f>IFERROR(AG11/AG13,"")</f>
        <v/>
      </c>
      <c r="AH55" s="31">
        <f>IFERROR(AH11/AH13,"")</f>
        <v/>
      </c>
      <c r="AI55" s="31">
        <f>IFERROR(AI11/AI13,"")</f>
        <v/>
      </c>
      <c r="AJ55" s="31">
        <f>IFERROR(AJ11/AJ13,"")</f>
        <v/>
      </c>
      <c r="AK55" s="31">
        <f>IFERROR(AK11/AK13,"")</f>
        <v/>
      </c>
      <c r="AL55" s="31">
        <f>IFERROR(AL11/AL13,"")</f>
        <v/>
      </c>
      <c r="AN55" s="14">
        <f>IFERROR(AN11/AN13,"")</f>
        <v/>
      </c>
      <c r="AO55" s="14">
        <f>IFERROR(AO11/AO13,"")</f>
        <v/>
      </c>
      <c r="AP55" s="14">
        <f>IFERROR(AP11/AP13,"")</f>
        <v/>
      </c>
      <c r="AQ55" s="14">
        <f>IFERROR(AQ11/AQ13,"")</f>
        <v/>
      </c>
      <c r="AR55" s="14">
        <f>IFERROR(AR11/AR13,"")</f>
        <v/>
      </c>
      <c r="AS55" s="31">
        <f>IFERROR(AS11/AS13,"")</f>
        <v/>
      </c>
      <c r="AT55" s="31">
        <f>IFERROR(AT11/AT13,"")</f>
        <v/>
      </c>
      <c r="AU55" s="31">
        <f>IFERROR(AU11/AU13,"")</f>
        <v/>
      </c>
      <c r="AV55" s="31">
        <f>IFERROR(AV11/AV13,"")</f>
        <v/>
      </c>
      <c r="AW55" s="31">
        <f>IFERROR(AW11/AW13,"")</f>
        <v/>
      </c>
    </row>
    <row r="56">
      <c r="D56" s="8" t="inlineStr">
        <is>
          <t>Services and Other (as % of Total Revenue)</t>
        </is>
      </c>
      <c r="G56" s="14">
        <f>IFERROR(G12/G13,"")</f>
        <v/>
      </c>
      <c r="H56" s="14">
        <f>IFERROR(H12/H13,"")</f>
        <v/>
      </c>
      <c r="I56" s="14">
        <f>IFERROR(I12/I13,"")</f>
        <v/>
      </c>
      <c r="J56" s="14">
        <f>IFERROR(J12/J13,"")</f>
        <v/>
      </c>
      <c r="K56" s="14">
        <f>IFERROR(K12/K13,"")</f>
        <v/>
      </c>
      <c r="L56" s="14">
        <f>IFERROR(L12/L13,"")</f>
        <v/>
      </c>
      <c r="M56" s="14">
        <f>IFERROR(M12/M13,"")</f>
        <v/>
      </c>
      <c r="N56" s="14">
        <f>IFERROR(N12/N13,"")</f>
        <v/>
      </c>
      <c r="O56" s="14">
        <f>IFERROR(O12/O13,"")</f>
        <v/>
      </c>
      <c r="P56" s="14">
        <f>IFERROR(P12/P13,"")</f>
        <v/>
      </c>
      <c r="Q56" s="14">
        <f>IFERROR(Q12/Q13,"")</f>
        <v/>
      </c>
      <c r="R56" s="14">
        <f>IFERROR(R12/R13,"")</f>
        <v/>
      </c>
      <c r="S56" s="14">
        <f>IFERROR(S12/S13,"")</f>
        <v/>
      </c>
      <c r="T56" s="14">
        <f>IFERROR(T12/T13,"")</f>
        <v/>
      </c>
      <c r="U56" s="14">
        <f>IFERROR(U12/U13,"")</f>
        <v/>
      </c>
      <c r="V56" s="14">
        <f>IFERROR(V12/V13,"")</f>
        <v/>
      </c>
      <c r="W56" s="14">
        <f>IFERROR(W12/W13,"")</f>
        <v/>
      </c>
      <c r="X56" s="14">
        <f>IFERROR(X12/X13,"")</f>
        <v/>
      </c>
      <c r="Y56" s="14">
        <f>IFERROR(Y12/Y13,"")</f>
        <v/>
      </c>
      <c r="Z56" s="14">
        <f>IFERROR(Z12/Z13,"")</f>
        <v/>
      </c>
      <c r="AA56" s="14">
        <f>IFERROR(AA12/AA13,"")</f>
        <v/>
      </c>
      <c r="AB56" s="14">
        <f>IFERROR(AB12/AB13,"")</f>
        <v/>
      </c>
      <c r="AC56" s="31">
        <f>IFERROR(AC12/AC13,"")</f>
        <v/>
      </c>
      <c r="AD56" s="31">
        <f>IFERROR(AD12/AD13,"")</f>
        <v/>
      </c>
      <c r="AE56" s="31">
        <f>IFERROR(AE12/AE13,"")</f>
        <v/>
      </c>
      <c r="AF56" s="31">
        <f>IFERROR(AF12/AF13,"")</f>
        <v/>
      </c>
      <c r="AG56" s="31">
        <f>IFERROR(AG12/AG13,"")</f>
        <v/>
      </c>
      <c r="AH56" s="31">
        <f>IFERROR(AH12/AH13,"")</f>
        <v/>
      </c>
      <c r="AI56" s="31">
        <f>IFERROR(AI12/AI13,"")</f>
        <v/>
      </c>
      <c r="AJ56" s="31">
        <f>IFERROR(AJ12/AJ13,"")</f>
        <v/>
      </c>
      <c r="AK56" s="31">
        <f>IFERROR(AK12/AK13,"")</f>
        <v/>
      </c>
      <c r="AL56" s="31">
        <f>IFERROR(AL12/AL13,"")</f>
        <v/>
      </c>
      <c r="AN56" s="14">
        <f>IFERROR(AN12/AN13,"")</f>
        <v/>
      </c>
      <c r="AO56" s="14">
        <f>IFERROR(AO12/AO13,"")</f>
        <v/>
      </c>
      <c r="AP56" s="14">
        <f>IFERROR(AP12/AP13,"")</f>
        <v/>
      </c>
      <c r="AQ56" s="14">
        <f>IFERROR(AQ12/AQ13,"")</f>
        <v/>
      </c>
      <c r="AR56" s="14">
        <f>IFERROR(AR12/AR13,"")</f>
        <v/>
      </c>
      <c r="AS56" s="31">
        <f>IFERROR(AS12/AS13,"")</f>
        <v/>
      </c>
      <c r="AT56" s="31">
        <f>IFERROR(AT12/AT13,"")</f>
        <v/>
      </c>
      <c r="AU56" s="31">
        <f>IFERROR(AU12/AU13,"")</f>
        <v/>
      </c>
      <c r="AV56" s="31">
        <f>IFERROR(AV12/AV13,"")</f>
        <v/>
      </c>
      <c r="AW56" s="31">
        <f>IFERROR(AW12/AW13,"")</f>
        <v/>
      </c>
    </row>
    <row r="57">
      <c r="D57" s="8" t="inlineStr">
        <is>
          <t>YoY Subscription Revenue Growth</t>
        </is>
      </c>
      <c r="K57" s="14">
        <f>IFERROR(K10/G10-1,"")</f>
        <v/>
      </c>
      <c r="L57" s="14">
        <f>IFERROR(L10/H10-1,"")</f>
        <v/>
      </c>
      <c r="M57" s="14">
        <f>IFERROR(M10/I10-1,"")</f>
        <v/>
      </c>
      <c r="N57" s="14">
        <f>IFERROR(N10/J10-1,"")</f>
        <v/>
      </c>
      <c r="O57" s="14">
        <f>IFERROR(O10/K10-1,"")</f>
        <v/>
      </c>
      <c r="P57" s="14">
        <f>IFERROR(P10/L10-1,"")</f>
        <v/>
      </c>
      <c r="Q57" s="14">
        <f>IFERROR(Q10/M10-1,"")</f>
        <v/>
      </c>
      <c r="R57" s="14">
        <f>IFERROR(R10/N10-1,"")</f>
        <v/>
      </c>
      <c r="S57" s="14">
        <f>IFERROR(S10/O10-1,"")</f>
        <v/>
      </c>
      <c r="T57" s="14">
        <f>IFERROR(T10/P10-1,"")</f>
        <v/>
      </c>
      <c r="U57" s="14">
        <f>IFERROR(U10/Q10-1,"")</f>
        <v/>
      </c>
      <c r="V57" s="14">
        <f>IFERROR(V10/R10-1,"")</f>
        <v/>
      </c>
      <c r="W57" s="14">
        <f>IFERROR(W10/S10-1,"")</f>
        <v/>
      </c>
      <c r="X57" s="14">
        <f>IFERROR(X10/T10-1,"")</f>
        <v/>
      </c>
      <c r="Y57" s="14">
        <f>IFERROR(Y10/U10-1,"")</f>
        <v/>
      </c>
      <c r="Z57" s="14">
        <f>IFERROR(Z10/V10-1,"")</f>
        <v/>
      </c>
      <c r="AA57" s="14">
        <f>IFERROR(AA10/W10-1,"")</f>
        <v/>
      </c>
      <c r="AB57" s="14">
        <f>IFERROR(AB10/X10-1,"")</f>
        <v/>
      </c>
      <c r="AC57" s="31">
        <f>IFERROR(AC10/Y10-1,"")</f>
        <v/>
      </c>
      <c r="AD57" s="31">
        <f>IFERROR(AD10/Z10-1,"")</f>
        <v/>
      </c>
      <c r="AE57" s="31">
        <f>IFERROR(AE10/AA10-1,"")</f>
        <v/>
      </c>
      <c r="AF57" s="31">
        <f>IFERROR(AF10/AB10-1,"")</f>
        <v/>
      </c>
      <c r="AG57" s="31">
        <f>IFERROR(AG10/AC10-1,"")</f>
        <v/>
      </c>
      <c r="AH57" s="31">
        <f>IFERROR(AH10/AD10-1,"")</f>
        <v/>
      </c>
      <c r="AI57" s="31">
        <f>IFERROR(AI10/AE10-1,"")</f>
        <v/>
      </c>
      <c r="AJ57" s="31">
        <f>IFERROR(AJ10/AF10-1,"")</f>
        <v/>
      </c>
      <c r="AK57" s="31">
        <f>IFERROR(AK10/AG10-1,"")</f>
        <v/>
      </c>
      <c r="AL57" s="31">
        <f>IFERROR(AL10/AH10-1,"")</f>
        <v/>
      </c>
      <c r="AO57" s="14">
        <f>IFERROR(AO10/AN10-1,"")</f>
        <v/>
      </c>
      <c r="AP57" s="14">
        <f>IFERROR(AP10/AO10-1,"")</f>
        <v/>
      </c>
      <c r="AQ57" s="14">
        <f>IFERROR(AQ10/AP10-1,"")</f>
        <v/>
      </c>
      <c r="AR57" s="14">
        <f>IFERROR(AR10/AQ10-1,"")</f>
        <v/>
      </c>
      <c r="AS57" s="31">
        <f>IFERROR(AS10/AR10-1,"")</f>
        <v/>
      </c>
      <c r="AT57" s="31">
        <f>IFERROR(AT10/AS10-1,"")</f>
        <v/>
      </c>
      <c r="AU57" s="31">
        <f>IFERROR(AU10/AT10-1,"")</f>
        <v/>
      </c>
      <c r="AV57" s="31">
        <f>IFERROR(AV10/AU10-1,"")</f>
        <v/>
      </c>
      <c r="AW57" s="31">
        <f>IFERROR(AW10/AV10-1,"")</f>
        <v/>
      </c>
    </row>
    <row r="58">
      <c r="D58" s="8" t="inlineStr">
        <is>
          <t>YoY Product Revenue Growth</t>
        </is>
      </c>
      <c r="K58" s="14">
        <f>IFERROR(K11/G11-1,"")</f>
        <v/>
      </c>
      <c r="L58" s="14">
        <f>IFERROR(L11/H11-1,"")</f>
        <v/>
      </c>
      <c r="M58" s="14">
        <f>IFERROR(M11/I11-1,"")</f>
        <v/>
      </c>
      <c r="N58" s="14">
        <f>IFERROR(N11/J11-1,"")</f>
        <v/>
      </c>
      <c r="O58" s="14">
        <f>IFERROR(O11/K11-1,"")</f>
        <v/>
      </c>
      <c r="P58" s="14">
        <f>IFERROR(P11/L11-1,"")</f>
        <v/>
      </c>
      <c r="Q58" s="14">
        <f>IFERROR(Q11/M11-1,"")</f>
        <v/>
      </c>
      <c r="R58" s="14">
        <f>IFERROR(R11/N11-1,"")</f>
        <v/>
      </c>
      <c r="S58" s="14">
        <f>IFERROR(S11/O11-1,"")</f>
        <v/>
      </c>
      <c r="T58" s="14">
        <f>IFERROR(T11/P11-1,"")</f>
        <v/>
      </c>
      <c r="U58" s="14">
        <f>IFERROR(U11/Q11-1,"")</f>
        <v/>
      </c>
      <c r="V58" s="14">
        <f>IFERROR(V11/R11-1,"")</f>
        <v/>
      </c>
      <c r="W58" s="14">
        <f>IFERROR(W11/S11-1,"")</f>
        <v/>
      </c>
      <c r="X58" s="14">
        <f>IFERROR(X11/T11-1,"")</f>
        <v/>
      </c>
      <c r="Y58" s="14">
        <f>IFERROR(Y11/U11-1,"")</f>
        <v/>
      </c>
      <c r="Z58" s="14">
        <f>IFERROR(Z11/V11-1,"")</f>
        <v/>
      </c>
      <c r="AA58" s="14">
        <f>IFERROR(AA11/W11-1,"")</f>
        <v/>
      </c>
      <c r="AB58" s="14">
        <f>IFERROR(AB11/X11-1,"")</f>
        <v/>
      </c>
      <c r="AC58" s="31">
        <f>IFERROR(AC11/Y11-1,"")</f>
        <v/>
      </c>
      <c r="AD58" s="31">
        <f>IFERROR(AD11/Z11-1,"")</f>
        <v/>
      </c>
      <c r="AE58" s="31">
        <f>IFERROR(AE11/AA11-1,"")</f>
        <v/>
      </c>
      <c r="AF58" s="31">
        <f>IFERROR(AF11/AB11-1,"")</f>
        <v/>
      </c>
      <c r="AG58" s="31">
        <f>IFERROR(AG11/AC11-1,"")</f>
        <v/>
      </c>
      <c r="AH58" s="31">
        <f>IFERROR(AH11/AD11-1,"")</f>
        <v/>
      </c>
      <c r="AI58" s="31">
        <f>IFERROR(AI11/AE11-1,"")</f>
        <v/>
      </c>
      <c r="AJ58" s="31">
        <f>IFERROR(AJ11/AF11-1,"")</f>
        <v/>
      </c>
      <c r="AK58" s="31">
        <f>IFERROR(AK11/AG11-1,"")</f>
        <v/>
      </c>
      <c r="AL58" s="31">
        <f>IFERROR(AL11/AH11-1,"")</f>
        <v/>
      </c>
      <c r="AO58" s="14">
        <f>IFERROR(AO11/AN11-1,"")</f>
        <v/>
      </c>
      <c r="AP58" s="14">
        <f>IFERROR(AP11/AO11-1,"")</f>
        <v/>
      </c>
      <c r="AQ58" s="14">
        <f>IFERROR(AQ11/AP11-1,"")</f>
        <v/>
      </c>
      <c r="AR58" s="14">
        <f>IFERROR(AR11/AQ11-1,"")</f>
        <v/>
      </c>
      <c r="AS58" s="31">
        <f>IFERROR(AS11/AR11-1,"")</f>
        <v/>
      </c>
      <c r="AT58" s="31">
        <f>IFERROR(AT11/AS11-1,"")</f>
        <v/>
      </c>
      <c r="AU58" s="31">
        <f>IFERROR(AU11/AT11-1,"")</f>
        <v/>
      </c>
      <c r="AV58" s="31">
        <f>IFERROR(AV11/AU11-1,"")</f>
        <v/>
      </c>
      <c r="AW58" s="31">
        <f>IFERROR(AW11/AV11-1,"")</f>
        <v/>
      </c>
    </row>
    <row r="59">
      <c r="D59" s="8" t="inlineStr">
        <is>
          <t>YoY Services and Other Revenue Growth</t>
        </is>
      </c>
      <c r="K59" s="14">
        <f>IFERROR(K12/G12-1,"")</f>
        <v/>
      </c>
      <c r="L59" s="14">
        <f>IFERROR(L12/H12-1,"")</f>
        <v/>
      </c>
      <c r="M59" s="14">
        <f>IFERROR(M12/I12-1,"")</f>
        <v/>
      </c>
      <c r="N59" s="14">
        <f>IFERROR(N12/J12-1,"")</f>
        <v/>
      </c>
      <c r="O59" s="14">
        <f>IFERROR(O12/K12-1,"")</f>
        <v/>
      </c>
      <c r="P59" s="14">
        <f>IFERROR(P12/L12-1,"")</f>
        <v/>
      </c>
      <c r="Q59" s="14">
        <f>IFERROR(Q12/M12-1,"")</f>
        <v/>
      </c>
      <c r="R59" s="14">
        <f>IFERROR(R12/N12-1,"")</f>
        <v/>
      </c>
      <c r="S59" s="14">
        <f>IFERROR(S12/O12-1,"")</f>
        <v/>
      </c>
      <c r="T59" s="14">
        <f>IFERROR(T12/P12-1,"")</f>
        <v/>
      </c>
      <c r="U59" s="14">
        <f>IFERROR(U12/Q12-1,"")</f>
        <v/>
      </c>
      <c r="V59" s="14">
        <f>IFERROR(V12/R12-1,"")</f>
        <v/>
      </c>
      <c r="W59" s="14">
        <f>IFERROR(W12/S12-1,"")</f>
        <v/>
      </c>
      <c r="X59" s="14">
        <f>IFERROR(X12/T12-1,"")</f>
        <v/>
      </c>
      <c r="Y59" s="14">
        <f>IFERROR(Y12/U12-1,"")</f>
        <v/>
      </c>
      <c r="Z59" s="14">
        <f>IFERROR(Z12/V12-1,"")</f>
        <v/>
      </c>
      <c r="AA59" s="14">
        <f>IFERROR(AA12/W12-1,"")</f>
        <v/>
      </c>
      <c r="AB59" s="14">
        <f>IFERROR(AB12/X12-1,"")</f>
        <v/>
      </c>
      <c r="AC59" s="31">
        <f>IFERROR(AC12/Y12-1,"")</f>
        <v/>
      </c>
      <c r="AD59" s="31">
        <f>IFERROR(AD12/Z12-1,"")</f>
        <v/>
      </c>
      <c r="AE59" s="31">
        <f>IFERROR(AE12/AA12-1,"")</f>
        <v/>
      </c>
      <c r="AF59" s="31">
        <f>IFERROR(AF12/AB12-1,"")</f>
        <v/>
      </c>
      <c r="AG59" s="31">
        <f>IFERROR(AG12/AC12-1,"")</f>
        <v/>
      </c>
      <c r="AH59" s="31">
        <f>IFERROR(AH12/AD12-1,"")</f>
        <v/>
      </c>
      <c r="AI59" s="31">
        <f>IFERROR(AI12/AE12-1,"")</f>
        <v/>
      </c>
      <c r="AJ59" s="31">
        <f>IFERROR(AJ12/AF12-1,"")</f>
        <v/>
      </c>
      <c r="AK59" s="31">
        <f>IFERROR(AK12/AG12-1,"")</f>
        <v/>
      </c>
      <c r="AL59" s="31">
        <f>IFERROR(AL12/AH12-1,"")</f>
        <v/>
      </c>
      <c r="AO59" s="14">
        <f>IFERROR(AO12/AN12-1,"")</f>
        <v/>
      </c>
      <c r="AP59" s="14">
        <f>IFERROR(AP12/AO12-1,"")</f>
        <v/>
      </c>
      <c r="AQ59" s="14">
        <f>IFERROR(AQ12/AP12-1,"")</f>
        <v/>
      </c>
      <c r="AR59" s="14">
        <f>IFERROR(AR12/AQ12-1,"")</f>
        <v/>
      </c>
      <c r="AS59" s="31">
        <f>IFERROR(AS12/AR12-1,"")</f>
        <v/>
      </c>
      <c r="AT59" s="31">
        <f>IFERROR(AT12/AS12-1,"")</f>
        <v/>
      </c>
      <c r="AU59" s="31">
        <f>IFERROR(AU12/AT12-1,"")</f>
        <v/>
      </c>
      <c r="AV59" s="31">
        <f>IFERROR(AV12/AU12-1,"")</f>
        <v/>
      </c>
      <c r="AW59" s="31">
        <f>IFERROR(AW12/AV12-1,"")</f>
        <v/>
      </c>
    </row>
    <row r="60">
      <c r="D60" s="8" t="inlineStr">
        <is>
          <t>YoY Total Revenue Growth</t>
        </is>
      </c>
      <c r="K60" s="14">
        <f>IFERROR(K13/G13-1,"")</f>
        <v/>
      </c>
      <c r="L60" s="14">
        <f>IFERROR(L13/H13-1,"")</f>
        <v/>
      </c>
      <c r="M60" s="14">
        <f>IFERROR(M13/I13-1,"")</f>
        <v/>
      </c>
      <c r="N60" s="14">
        <f>IFERROR(N13/J13-1,"")</f>
        <v/>
      </c>
      <c r="O60" s="14">
        <f>IFERROR(O13/K13-1,"")</f>
        <v/>
      </c>
      <c r="P60" s="14">
        <f>IFERROR(P13/L13-1,"")</f>
        <v/>
      </c>
      <c r="Q60" s="14">
        <f>IFERROR(Q13/M13-1,"")</f>
        <v/>
      </c>
      <c r="R60" s="14">
        <f>IFERROR(R13/N13-1,"")</f>
        <v/>
      </c>
      <c r="S60" s="14">
        <f>IFERROR(S13/O13-1,"")</f>
        <v/>
      </c>
      <c r="T60" s="14">
        <f>IFERROR(T13/P13-1,"")</f>
        <v/>
      </c>
      <c r="U60" s="14">
        <f>IFERROR(U13/Q13-1,"")</f>
        <v/>
      </c>
      <c r="V60" s="14">
        <f>IFERROR(V13/R13-1,"")</f>
        <v/>
      </c>
      <c r="W60" s="14">
        <f>IFERROR(W13/S13-1,"")</f>
        <v/>
      </c>
      <c r="X60" s="14">
        <f>IFERROR(X13/T13-1,"")</f>
        <v/>
      </c>
      <c r="Y60" s="14">
        <f>IFERROR(Y13/U13-1,"")</f>
        <v/>
      </c>
      <c r="Z60" s="14">
        <f>IFERROR(Z13/V13-1,"")</f>
        <v/>
      </c>
      <c r="AA60" s="14">
        <f>IFERROR(AA13/W13-1,"")</f>
        <v/>
      </c>
      <c r="AB60" s="14">
        <f>IFERROR(AB13/X13-1,"")</f>
        <v/>
      </c>
      <c r="AC60" s="31">
        <f>IFERROR(AC13/Y13-1,"")</f>
        <v/>
      </c>
      <c r="AD60" s="31">
        <f>IFERROR(AD13/Z13-1,"")</f>
        <v/>
      </c>
      <c r="AE60" s="31">
        <f>IFERROR(AE13/AA13-1,"")</f>
        <v/>
      </c>
      <c r="AF60" s="31">
        <f>IFERROR(AF13/AB13-1,"")</f>
        <v/>
      </c>
      <c r="AG60" s="31">
        <f>IFERROR(AG13/AC13-1,"")</f>
        <v/>
      </c>
      <c r="AH60" s="31">
        <f>IFERROR(AH13/AD13-1,"")</f>
        <v/>
      </c>
      <c r="AI60" s="31">
        <f>IFERROR(AI13/AE13-1,"")</f>
        <v/>
      </c>
      <c r="AJ60" s="31">
        <f>IFERROR(AJ13/AF13-1,"")</f>
        <v/>
      </c>
      <c r="AK60" s="31">
        <f>IFERROR(AK13/AG13-1,"")</f>
        <v/>
      </c>
      <c r="AL60" s="31">
        <f>IFERROR(AL13/AH13-1,"")</f>
        <v/>
      </c>
      <c r="AO60" s="14">
        <f>IFERROR(AO13/AN13-1,"")</f>
        <v/>
      </c>
      <c r="AP60" s="14">
        <f>IFERROR(AP13/AO13-1,"")</f>
        <v/>
      </c>
      <c r="AQ60" s="14">
        <f>IFERROR(AQ13/AP13-1,"")</f>
        <v/>
      </c>
      <c r="AR60" s="14">
        <f>IFERROR(AR13/AQ13-1,"")</f>
        <v/>
      </c>
      <c r="AS60" s="31">
        <f>IFERROR(AS13/AR13-1,"")</f>
        <v/>
      </c>
      <c r="AT60" s="31">
        <f>IFERROR(AT13/AS13-1,"")</f>
        <v/>
      </c>
      <c r="AU60" s="31">
        <f>IFERROR(AU13/AT13-1,"")</f>
        <v/>
      </c>
      <c r="AV60" s="31">
        <f>IFERROR(AV13/AU13-1,"")</f>
        <v/>
      </c>
      <c r="AW60" s="31">
        <f>IFERROR(AW13/AV13-1,"")</f>
        <v/>
      </c>
    </row>
    <row r="61">
      <c r="D61" s="8" t="inlineStr">
        <is>
          <t>Subscription Gross Margin</t>
        </is>
      </c>
      <c r="G61" s="14">
        <f>IFERROR((G10+G16)/G10,"")</f>
        <v/>
      </c>
      <c r="H61" s="14">
        <f>IFERROR((H10+H16)/H10,"")</f>
        <v/>
      </c>
      <c r="I61" s="14">
        <f>IFERROR((I10+I16)/I10,"")</f>
        <v/>
      </c>
      <c r="J61" s="14">
        <f>IFERROR((J10+J16)/J10,"")</f>
        <v/>
      </c>
      <c r="K61" s="14">
        <f>IFERROR((K10+K16)/K10,"")</f>
        <v/>
      </c>
      <c r="L61" s="14">
        <f>IFERROR((L10+L16)/L10,"")</f>
        <v/>
      </c>
      <c r="M61" s="14">
        <f>IFERROR((M10+M16)/M10,"")</f>
        <v/>
      </c>
      <c r="N61" s="14">
        <f>IFERROR((N10+N16)/N10,"")</f>
        <v/>
      </c>
      <c r="O61" s="14">
        <f>IFERROR((O10+O16)/O10,"")</f>
        <v/>
      </c>
      <c r="P61" s="14">
        <f>IFERROR((P10+P16)/P10,"")</f>
        <v/>
      </c>
      <c r="Q61" s="14">
        <f>IFERROR((Q10+Q16)/Q10,"")</f>
        <v/>
      </c>
      <c r="R61" s="14">
        <f>IFERROR((R10+R16)/R10,"")</f>
        <v/>
      </c>
      <c r="S61" s="14">
        <f>IFERROR((S10+S16)/S10,"")</f>
        <v/>
      </c>
      <c r="T61" s="14">
        <f>IFERROR((T10+T16)/T10,"")</f>
        <v/>
      </c>
      <c r="U61" s="14">
        <f>IFERROR((U10+U16)/U10,"")</f>
        <v/>
      </c>
      <c r="V61" s="14">
        <f>IFERROR((V10+V16)/V10,"")</f>
        <v/>
      </c>
      <c r="W61" s="14">
        <f>IFERROR((W10+W16)/W10,"")</f>
        <v/>
      </c>
      <c r="X61" s="14">
        <f>IFERROR((X10+X16)/X10,"")</f>
        <v/>
      </c>
      <c r="Y61" s="14">
        <f>IFERROR((Y10+Y16)/Y10,"")</f>
        <v/>
      </c>
      <c r="Z61" s="14">
        <f>IFERROR((Z10+Z16)/Z10,"")</f>
        <v/>
      </c>
      <c r="AA61" s="14">
        <f>IFERROR((AA10+AA16)/AA10,"")</f>
        <v/>
      </c>
      <c r="AB61" s="14">
        <f>IFERROR((AB10+AB16)/AB10,"")</f>
        <v/>
      </c>
      <c r="AC61" s="32" t="n">
        <v>0.909</v>
      </c>
      <c r="AD61" s="32" t="n">
        <v>0.909</v>
      </c>
      <c r="AE61" s="32" t="n">
        <v>0.909</v>
      </c>
      <c r="AF61" s="32" t="n">
        <v>0.909</v>
      </c>
      <c r="AG61" s="32" t="n">
        <v>0.909</v>
      </c>
      <c r="AH61" s="32" t="n">
        <v>0.909</v>
      </c>
      <c r="AI61" s="32" t="n">
        <v>0.909</v>
      </c>
      <c r="AJ61" s="32" t="n">
        <v>0.909</v>
      </c>
      <c r="AK61" s="32" t="n">
        <v>0.909</v>
      </c>
      <c r="AL61" s="32" t="n">
        <v>0.909</v>
      </c>
      <c r="AN61" s="14">
        <f>IFERROR((AN10+AN16)/AN10,"")</f>
        <v/>
      </c>
      <c r="AO61" s="14">
        <f>IFERROR((AO10+AO16)/AO10,"")</f>
        <v/>
      </c>
      <c r="AP61" s="14">
        <f>IFERROR((AP10+AP16)/AP10,"")</f>
        <v/>
      </c>
      <c r="AQ61" s="14">
        <f>IFERROR((AQ10+AQ16)/AQ10,"")</f>
        <v/>
      </c>
      <c r="AR61" s="14">
        <f>IFERROR((AR10+AR16)/AR10,"")</f>
        <v/>
      </c>
      <c r="AS61" s="31">
        <f>IFERROR((AS10+AS16)/AS10,"")</f>
        <v/>
      </c>
      <c r="AT61" s="31">
        <f>IFERROR((AT10+AT16)/AT10,"")</f>
        <v/>
      </c>
      <c r="AU61" s="31">
        <f>IFERROR((AU10+AU16)/AU10,"")</f>
        <v/>
      </c>
      <c r="AV61" s="32" t="n">
        <v>0.909</v>
      </c>
      <c r="AW61" s="32" t="n">
        <v>0.909</v>
      </c>
    </row>
    <row r="62">
      <c r="D62" s="8" t="inlineStr">
        <is>
          <t>Product Gross Margin</t>
        </is>
      </c>
      <c r="G62" s="14">
        <f>IFERROR((G11+G17)/G11,"")</f>
        <v/>
      </c>
      <c r="H62" s="14">
        <f>IFERROR((H11+H17)/H11,"")</f>
        <v/>
      </c>
      <c r="I62" s="14">
        <f>IFERROR((I11+I17)/I11,"")</f>
        <v/>
      </c>
      <c r="J62" s="14">
        <f>IFERROR((J11+J17)/J11,"")</f>
        <v/>
      </c>
      <c r="K62" s="14">
        <f>IFERROR((K11+K17)/K11,"")</f>
        <v/>
      </c>
      <c r="L62" s="14">
        <f>IFERROR((L11+L17)/L11,"")</f>
        <v/>
      </c>
      <c r="M62" s="14">
        <f>IFERROR((M11+M17)/M11,"")</f>
        <v/>
      </c>
      <c r="N62" s="14">
        <f>IFERROR((N11+N17)/N11,"")</f>
        <v/>
      </c>
      <c r="O62" s="14">
        <f>IFERROR((O11+O17)/O11,"")</f>
        <v/>
      </c>
      <c r="P62" s="14">
        <f>IFERROR((P11+P17)/P11,"")</f>
        <v/>
      </c>
      <c r="Q62" s="14">
        <f>IFERROR((Q11+Q17)/Q11,"")</f>
        <v/>
      </c>
      <c r="R62" s="14">
        <f>IFERROR((R11+R17)/R11,"")</f>
        <v/>
      </c>
      <c r="S62" s="14">
        <f>IFERROR((S11+S17)/S11,"")</f>
        <v/>
      </c>
      <c r="T62" s="14">
        <f>IFERROR((T11+T17)/T11,"")</f>
        <v/>
      </c>
      <c r="U62" s="14">
        <f>IFERROR((U11+U17)/U11,"")</f>
        <v/>
      </c>
      <c r="V62" s="14">
        <f>IFERROR((V11+V17)/V11,"")</f>
        <v/>
      </c>
      <c r="W62" s="14">
        <f>IFERROR((W11+W17)/W11,"")</f>
        <v/>
      </c>
      <c r="X62" s="14">
        <f>IFERROR((X11+X17)/X11,"")</f>
        <v/>
      </c>
      <c r="Y62" s="14">
        <f>IFERROR((Y11+Y17)/Y11,"")</f>
        <v/>
      </c>
      <c r="Z62" s="14">
        <f>IFERROR((Z11+Z17)/Z11,"")</f>
        <v/>
      </c>
      <c r="AA62" s="14">
        <f>IFERROR((AA11+AA17)/AA11,"")</f>
        <v/>
      </c>
      <c r="AB62" s="14">
        <f>IFERROR((AB11+AB17)/AB11,"")</f>
        <v/>
      </c>
      <c r="AC62" s="32" t="n">
        <v>0.9399999999999999</v>
      </c>
      <c r="AD62" s="32" t="n">
        <v>0.9399999999999999</v>
      </c>
      <c r="AE62" s="32" t="n">
        <v>0.9399999999999999</v>
      </c>
      <c r="AF62" s="32" t="n">
        <v>0.9399999999999999</v>
      </c>
      <c r="AG62" s="32" t="n">
        <v>0.9399999999999999</v>
      </c>
      <c r="AH62" s="32" t="n">
        <v>0.9399999999999999</v>
      </c>
      <c r="AI62" s="32" t="n">
        <v>0.9399999999999999</v>
      </c>
      <c r="AJ62" s="32" t="n">
        <v>0.9399999999999999</v>
      </c>
      <c r="AK62" s="32" t="n">
        <v>0.9399999999999999</v>
      </c>
      <c r="AL62" s="32" t="n">
        <v>0.9399999999999999</v>
      </c>
      <c r="AN62" s="14">
        <f>IFERROR((AN11+AN17)/AN11,"")</f>
        <v/>
      </c>
      <c r="AO62" s="14">
        <f>IFERROR((AO11+AO17)/AO11,"")</f>
        <v/>
      </c>
      <c r="AP62" s="14">
        <f>IFERROR((AP11+AP17)/AP11,"")</f>
        <v/>
      </c>
      <c r="AQ62" s="14">
        <f>IFERROR((AQ11+AQ17)/AQ11,"")</f>
        <v/>
      </c>
      <c r="AR62" s="14">
        <f>IFERROR((AR11+AR17)/AR11,"")</f>
        <v/>
      </c>
      <c r="AS62" s="31">
        <f>IFERROR((AS11+AS17)/AS11,"")</f>
        <v/>
      </c>
      <c r="AT62" s="31">
        <f>IFERROR((AT11+AT17)/AT11,"")</f>
        <v/>
      </c>
      <c r="AU62" s="31">
        <f>IFERROR((AU11+AU17)/AU11,"")</f>
        <v/>
      </c>
      <c r="AV62" s="32" t="n">
        <v>0.9399999999999999</v>
      </c>
      <c r="AW62" s="32" t="n">
        <v>0.9399999999999999</v>
      </c>
    </row>
    <row r="63">
      <c r="D63" s="8" t="inlineStr">
        <is>
          <t>Services and Other Gross Margin</t>
        </is>
      </c>
      <c r="G63" s="14">
        <f>IFERROR((G12+G18)/G12,"")</f>
        <v/>
      </c>
      <c r="H63" s="14">
        <f>IFERROR((H12+H18)/H12,"")</f>
        <v/>
      </c>
      <c r="I63" s="14">
        <f>IFERROR((I12+I18)/I12,"")</f>
        <v/>
      </c>
      <c r="J63" s="14">
        <f>IFERROR((J12+J18)/J12,"")</f>
        <v/>
      </c>
      <c r="K63" s="14">
        <f>IFERROR((K12+K18)/K12,"")</f>
        <v/>
      </c>
      <c r="L63" s="14">
        <f>IFERROR((L12+L18)/L12,"")</f>
        <v/>
      </c>
      <c r="M63" s="14">
        <f>IFERROR((M12+M18)/M12,"")</f>
        <v/>
      </c>
      <c r="N63" s="14">
        <f>IFERROR((N12+N18)/N12,"")</f>
        <v/>
      </c>
      <c r="O63" s="14">
        <f>IFERROR((O12+O18)/O12,"")</f>
        <v/>
      </c>
      <c r="P63" s="14">
        <f>IFERROR((P12+P18)/P12,"")</f>
        <v/>
      </c>
      <c r="Q63" s="14">
        <f>IFERROR((Q12+Q18)/Q12,"")</f>
        <v/>
      </c>
      <c r="R63" s="14">
        <f>IFERROR((R12+R18)/R12,"")</f>
        <v/>
      </c>
      <c r="S63" s="14">
        <f>IFERROR((S12+S18)/S12,"")</f>
        <v/>
      </c>
      <c r="T63" s="14">
        <f>IFERROR((T12+T18)/T12,"")</f>
        <v/>
      </c>
      <c r="U63" s="14">
        <f>IFERROR((U12+U18)/U12,"")</f>
        <v/>
      </c>
      <c r="V63" s="14">
        <f>IFERROR((V12+V18)/V12,"")</f>
        <v/>
      </c>
      <c r="W63" s="14">
        <f>IFERROR((W12+W18)/W12,"")</f>
        <v/>
      </c>
      <c r="X63" s="14">
        <f>IFERROR((X12+X18)/X12,"")</f>
        <v/>
      </c>
      <c r="Y63" s="14">
        <f>IFERROR((Y12+Y18)/Y12,"")</f>
        <v/>
      </c>
      <c r="Z63" s="14">
        <f>IFERROR((Z12+Z18)/Z12,"")</f>
        <v/>
      </c>
      <c r="AA63" s="14">
        <f>IFERROR((AA12+AA18)/AA12,"")</f>
        <v/>
      </c>
      <c r="AB63" s="14">
        <f>IFERROR((AB12+AB18)/AB12,"")</f>
        <v/>
      </c>
      <c r="AC63" s="32" t="n">
        <v>-0.05</v>
      </c>
      <c r="AD63" s="32" t="n">
        <v>-0.05</v>
      </c>
      <c r="AE63" s="32" t="n">
        <v>-0.05</v>
      </c>
      <c r="AF63" s="32" t="n">
        <v>-0.05</v>
      </c>
      <c r="AG63" s="32" t="n">
        <v>-0.05</v>
      </c>
      <c r="AH63" s="32" t="n">
        <v>-0.05</v>
      </c>
      <c r="AI63" s="32" t="n">
        <v>-0.05</v>
      </c>
      <c r="AJ63" s="32" t="n">
        <v>-0.05</v>
      </c>
      <c r="AK63" s="32" t="n">
        <v>-0.05</v>
      </c>
      <c r="AL63" s="32" t="n">
        <v>-0.05</v>
      </c>
      <c r="AN63" s="14">
        <f>IFERROR((AN12+AN18)/AN12,"")</f>
        <v/>
      </c>
      <c r="AO63" s="14">
        <f>IFERROR((AO12+AO18)/AO12,"")</f>
        <v/>
      </c>
      <c r="AP63" s="14">
        <f>IFERROR((AP12+AP18)/AP12,"")</f>
        <v/>
      </c>
      <c r="AQ63" s="14">
        <f>IFERROR((AQ12+AQ18)/AQ12,"")</f>
        <v/>
      </c>
      <c r="AR63" s="14">
        <f>IFERROR((AR12+AR18)/AR12,"")</f>
        <v/>
      </c>
      <c r="AS63" s="31">
        <f>IFERROR((AS12+AS18)/AS12,"")</f>
        <v/>
      </c>
      <c r="AT63" s="31">
        <f>IFERROR((AT12+AT18)/AT12,"")</f>
        <v/>
      </c>
      <c r="AU63" s="31">
        <f>IFERROR((AU12+AU18)/AU12,"")</f>
        <v/>
      </c>
      <c r="AV63" s="32" t="n">
        <v>-0.05</v>
      </c>
      <c r="AW63" s="32" t="n">
        <v>-0.05</v>
      </c>
    </row>
    <row r="64">
      <c r="D64" s="8" t="inlineStr">
        <is>
          <t>Total Gross Margin %</t>
        </is>
      </c>
      <c r="G64" s="14">
        <f>IFERROR(G21/G13,"")</f>
        <v/>
      </c>
      <c r="H64" s="14">
        <f>IFERROR(H21/H13,"")</f>
        <v/>
      </c>
      <c r="I64" s="14">
        <f>IFERROR(I21/I13,"")</f>
        <v/>
      </c>
      <c r="J64" s="14">
        <f>IFERROR(J21/J13,"")</f>
        <v/>
      </c>
      <c r="K64" s="14">
        <f>IFERROR(K21/K13,"")</f>
        <v/>
      </c>
      <c r="L64" s="14">
        <f>IFERROR(L21/L13,"")</f>
        <v/>
      </c>
      <c r="M64" s="14">
        <f>IFERROR(M21/M13,"")</f>
        <v/>
      </c>
      <c r="N64" s="14">
        <f>IFERROR(N21/N13,"")</f>
        <v/>
      </c>
      <c r="O64" s="14">
        <f>IFERROR(O21/O13,"")</f>
        <v/>
      </c>
      <c r="P64" s="14">
        <f>IFERROR(P21/P13,"")</f>
        <v/>
      </c>
      <c r="Q64" s="14">
        <f>IFERROR(Q21/Q13,"")</f>
        <v/>
      </c>
      <c r="R64" s="14">
        <f>IFERROR(R21/R13,"")</f>
        <v/>
      </c>
      <c r="S64" s="14">
        <f>IFERROR(S21/S13,"")</f>
        <v/>
      </c>
      <c r="T64" s="14">
        <f>IFERROR(T21/T13,"")</f>
        <v/>
      </c>
      <c r="U64" s="14">
        <f>IFERROR(U21/U13,"")</f>
        <v/>
      </c>
      <c r="V64" s="14">
        <f>IFERROR(V21/V13,"")</f>
        <v/>
      </c>
      <c r="W64" s="14">
        <f>IFERROR(W21/W13,"")</f>
        <v/>
      </c>
      <c r="X64" s="14">
        <f>IFERROR(X21/X13,"")</f>
        <v/>
      </c>
      <c r="Y64" s="14">
        <f>IFERROR(Y21/Y13,"")</f>
        <v/>
      </c>
      <c r="Z64" s="14">
        <f>IFERROR(Z21/Z13,"")</f>
        <v/>
      </c>
      <c r="AA64" s="14">
        <f>IFERROR(AA21/AA13,"")</f>
        <v/>
      </c>
      <c r="AB64" s="14">
        <f>IFERROR(AB21/AB13,"")</f>
        <v/>
      </c>
      <c r="AC64" s="31">
        <f>IFERROR(AC21/AC13,"")</f>
        <v/>
      </c>
      <c r="AD64" s="31">
        <f>IFERROR(AD21/AD13,"")</f>
        <v/>
      </c>
      <c r="AE64" s="31">
        <f>IFERROR(AE21/AE13,"")</f>
        <v/>
      </c>
      <c r="AF64" s="31">
        <f>IFERROR(AF21/AF13,"")</f>
        <v/>
      </c>
      <c r="AG64" s="31">
        <f>IFERROR(AG21/AG13,"")</f>
        <v/>
      </c>
      <c r="AH64" s="31">
        <f>IFERROR(AH21/AH13,"")</f>
        <v/>
      </c>
      <c r="AI64" s="31">
        <f>IFERROR(AI21/AI13,"")</f>
        <v/>
      </c>
      <c r="AJ64" s="31">
        <f>IFERROR(AJ21/AJ13,"")</f>
        <v/>
      </c>
      <c r="AK64" s="31">
        <f>IFERROR(AK21/AK13,"")</f>
        <v/>
      </c>
      <c r="AL64" s="31">
        <f>IFERROR(AL21/AL13,"")</f>
        <v/>
      </c>
      <c r="AN64" s="14">
        <f>IFERROR(AN21/AN13,"")</f>
        <v/>
      </c>
      <c r="AO64" s="14">
        <f>IFERROR(AO21/AO13,"")</f>
        <v/>
      </c>
      <c r="AP64" s="14">
        <f>IFERROR(AP21/AP13,"")</f>
        <v/>
      </c>
      <c r="AQ64" s="14">
        <f>IFERROR(AQ21/AQ13,"")</f>
        <v/>
      </c>
      <c r="AR64" s="14">
        <f>IFERROR(AR21/AR13,"")</f>
        <v/>
      </c>
      <c r="AS64" s="31">
        <f>IFERROR(AS21/AS13,"")</f>
        <v/>
      </c>
      <c r="AT64" s="31">
        <f>IFERROR(AT21/AT13,"")</f>
        <v/>
      </c>
      <c r="AU64" s="31">
        <f>IFERROR(AU21/AU13,"")</f>
        <v/>
      </c>
      <c r="AV64" s="31">
        <f>IFERROR(AV21/AV13,"")</f>
        <v/>
      </c>
      <c r="AW64" s="31">
        <f>IFERROR(AW21/AW13,"")</f>
        <v/>
      </c>
    </row>
    <row r="65">
      <c r="D65" s="8" t="inlineStr">
        <is>
          <t>R&amp;D % of Revenue</t>
        </is>
      </c>
      <c r="G65" s="14">
        <f>IFERROR(-G24/G13,"")</f>
        <v/>
      </c>
      <c r="H65" s="14">
        <f>IFERROR(-H24/H13,"")</f>
        <v/>
      </c>
      <c r="I65" s="14">
        <f>IFERROR(-I24/I13,"")</f>
        <v/>
      </c>
      <c r="J65" s="14">
        <f>IFERROR(-J24/J13,"")</f>
        <v/>
      </c>
      <c r="K65" s="14">
        <f>IFERROR(-K24/K13,"")</f>
        <v/>
      </c>
      <c r="L65" s="14">
        <f>IFERROR(-L24/L13,"")</f>
        <v/>
      </c>
      <c r="M65" s="14">
        <f>IFERROR(-M24/M13,"")</f>
        <v/>
      </c>
      <c r="N65" s="14">
        <f>IFERROR(-N24/N13,"")</f>
        <v/>
      </c>
      <c r="O65" s="14">
        <f>IFERROR(-O24/O13,"")</f>
        <v/>
      </c>
      <c r="P65" s="14">
        <f>IFERROR(-P24/P13,"")</f>
        <v/>
      </c>
      <c r="Q65" s="14">
        <f>IFERROR(-Q24/Q13,"")</f>
        <v/>
      </c>
      <c r="R65" s="14">
        <f>IFERROR(-R24/R13,"")</f>
        <v/>
      </c>
      <c r="S65" s="14">
        <f>IFERROR(-S24/S13,"")</f>
        <v/>
      </c>
      <c r="T65" s="14">
        <f>IFERROR(-T24/T13,"")</f>
        <v/>
      </c>
      <c r="U65" s="14">
        <f>IFERROR(-U24/U13,"")</f>
        <v/>
      </c>
      <c r="V65" s="14">
        <f>IFERROR(-V24/V13,"")</f>
        <v/>
      </c>
      <c r="W65" s="14">
        <f>IFERROR(-W24/W13,"")</f>
        <v/>
      </c>
      <c r="X65" s="14">
        <f>IFERROR(-X24/X13,"")</f>
        <v/>
      </c>
      <c r="Y65" s="14">
        <f>IFERROR(-Y24/Y13,"")</f>
        <v/>
      </c>
      <c r="Z65" s="14">
        <f>IFERROR(-Z24/Z13,"")</f>
        <v/>
      </c>
      <c r="AA65" s="14">
        <f>IFERROR(-AA24/AA13,"")</f>
        <v/>
      </c>
      <c r="AB65" s="14">
        <f>IFERROR(-AB24/AB13,"")</f>
        <v/>
      </c>
      <c r="AC65" s="32" t="n">
        <v>0.182</v>
      </c>
      <c r="AD65" s="32" t="n">
        <v>0.182</v>
      </c>
      <c r="AE65" s="32" t="n">
        <v>0.181</v>
      </c>
      <c r="AF65" s="32" t="n">
        <v>0.182</v>
      </c>
      <c r="AG65" s="32" t="n">
        <v>0.182</v>
      </c>
      <c r="AH65" s="32" t="n">
        <v>0.181</v>
      </c>
      <c r="AI65" s="32" t="n">
        <v>0.183</v>
      </c>
      <c r="AJ65" s="32" t="n">
        <v>0.183</v>
      </c>
      <c r="AK65" s="32" t="n">
        <v>0.184</v>
      </c>
      <c r="AL65" s="32" t="n">
        <v>0.183</v>
      </c>
      <c r="AN65" s="14">
        <f>IFERROR(-AN24/AN13,"")</f>
        <v/>
      </c>
      <c r="AO65" s="14">
        <f>IFERROR(-AO24/AO13,"")</f>
        <v/>
      </c>
      <c r="AP65" s="14">
        <f>IFERROR(-AP24/AP13,"")</f>
        <v/>
      </c>
      <c r="AQ65" s="14">
        <f>IFERROR(-AQ24/AQ13,"")</f>
        <v/>
      </c>
      <c r="AR65" s="14">
        <f>IFERROR(-AR24/AR13,"")</f>
        <v/>
      </c>
      <c r="AS65" s="31">
        <f>IFERROR(-AS24/AS13,"")</f>
        <v/>
      </c>
      <c r="AT65" s="31">
        <f>IFERROR(-AT24/AT13,"")</f>
        <v/>
      </c>
      <c r="AU65" s="31">
        <f>IFERROR(-AU24/AU13,"")</f>
        <v/>
      </c>
      <c r="AV65" s="32" t="n">
        <v>0.185</v>
      </c>
      <c r="AW65" s="32" t="n">
        <v>0.185</v>
      </c>
    </row>
    <row r="66">
      <c r="D66" s="8" t="inlineStr">
        <is>
          <t>S&amp;M % of Revenue</t>
        </is>
      </c>
      <c r="G66" s="14">
        <f>IFERROR(-G25/G13,"")</f>
        <v/>
      </c>
      <c r="H66" s="14">
        <f>IFERROR(-H25/H13,"")</f>
        <v/>
      </c>
      <c r="I66" s="14">
        <f>IFERROR(-I25/I13,"")</f>
        <v/>
      </c>
      <c r="J66" s="14">
        <f>IFERROR(-J25/J13,"")</f>
        <v/>
      </c>
      <c r="K66" s="14">
        <f>IFERROR(-K25/K13,"")</f>
        <v/>
      </c>
      <c r="L66" s="14">
        <f>IFERROR(-L25/L13,"")</f>
        <v/>
      </c>
      <c r="M66" s="14">
        <f>IFERROR(-M25/M13,"")</f>
        <v/>
      </c>
      <c r="N66" s="14">
        <f>IFERROR(-N25/N13,"")</f>
        <v/>
      </c>
      <c r="O66" s="14">
        <f>IFERROR(-O25/O13,"")</f>
        <v/>
      </c>
      <c r="P66" s="14">
        <f>IFERROR(-P25/P13,"")</f>
        <v/>
      </c>
      <c r="Q66" s="14">
        <f>IFERROR(-Q25/Q13,"")</f>
        <v/>
      </c>
      <c r="R66" s="14">
        <f>IFERROR(-R25/R13,"")</f>
        <v/>
      </c>
      <c r="S66" s="14">
        <f>IFERROR(-S25/S13,"")</f>
        <v/>
      </c>
      <c r="T66" s="14">
        <f>IFERROR(-T25/T13,"")</f>
        <v/>
      </c>
      <c r="U66" s="14">
        <f>IFERROR(-U25/U13,"")</f>
        <v/>
      </c>
      <c r="V66" s="14">
        <f>IFERROR(-V25/V13,"")</f>
        <v/>
      </c>
      <c r="W66" s="14">
        <f>IFERROR(-W25/W13,"")</f>
        <v/>
      </c>
      <c r="X66" s="14">
        <f>IFERROR(-X25/X13,"")</f>
        <v/>
      </c>
      <c r="Y66" s="14">
        <f>IFERROR(-Y25/Y13,"")</f>
        <v/>
      </c>
      <c r="Z66" s="14">
        <f>IFERROR(-Z25/Z13,"")</f>
        <v/>
      </c>
      <c r="AA66" s="14">
        <f>IFERROR(-AA25/AA13,"")</f>
        <v/>
      </c>
      <c r="AB66" s="14">
        <f>IFERROR(-AB25/AB13,"")</f>
        <v/>
      </c>
      <c r="AC66" s="32" t="n">
        <v>0.284</v>
      </c>
      <c r="AD66" s="32" t="n">
        <v>0.284</v>
      </c>
      <c r="AE66" s="32" t="n">
        <v>0.283</v>
      </c>
      <c r="AF66" s="32" t="n">
        <v>0.284</v>
      </c>
      <c r="AG66" s="32" t="n">
        <v>0.283</v>
      </c>
      <c r="AH66" s="32" t="n">
        <v>0.282</v>
      </c>
      <c r="AI66" s="32" t="n">
        <v>0.282</v>
      </c>
      <c r="AJ66" s="32" t="n">
        <v>0.281</v>
      </c>
      <c r="AK66" s="32" t="n">
        <v>0.281</v>
      </c>
      <c r="AL66" s="32" t="n">
        <v>0.28</v>
      </c>
      <c r="AN66" s="14">
        <f>IFERROR(-AN25/AN13,"")</f>
        <v/>
      </c>
      <c r="AO66" s="14">
        <f>IFERROR(-AO25/AO13,"")</f>
        <v/>
      </c>
      <c r="AP66" s="14">
        <f>IFERROR(-AP25/AP13,"")</f>
        <v/>
      </c>
      <c r="AQ66" s="14">
        <f>IFERROR(-AQ25/AQ13,"")</f>
        <v/>
      </c>
      <c r="AR66" s="14">
        <f>IFERROR(-AR25/AR13,"")</f>
        <v/>
      </c>
      <c r="AS66" s="31">
        <f>IFERROR(-AS25/AS13,"")</f>
        <v/>
      </c>
      <c r="AT66" s="31">
        <f>IFERROR(-AT25/AT13,"")</f>
        <v/>
      </c>
      <c r="AU66" s="31">
        <f>IFERROR(-AU25/AU13,"")</f>
        <v/>
      </c>
      <c r="AV66" s="32" t="n">
        <v>0.279</v>
      </c>
      <c r="AW66" s="32" t="n">
        <v>0.278</v>
      </c>
    </row>
    <row r="67">
      <c r="D67" s="8" t="inlineStr">
        <is>
          <t>G&amp;A % of Revenue</t>
        </is>
      </c>
      <c r="G67" s="14">
        <f>IFERROR(-G26/G13,"")</f>
        <v/>
      </c>
      <c r="H67" s="14">
        <f>IFERROR(-H26/H13,"")</f>
        <v/>
      </c>
      <c r="I67" s="14">
        <f>IFERROR(-I26/I13,"")</f>
        <v/>
      </c>
      <c r="J67" s="14">
        <f>IFERROR(-J26/J13,"")</f>
        <v/>
      </c>
      <c r="K67" s="14">
        <f>IFERROR(-K26/K13,"")</f>
        <v/>
      </c>
      <c r="L67" s="14">
        <f>IFERROR(-L26/L13,"")</f>
        <v/>
      </c>
      <c r="M67" s="14">
        <f>IFERROR(-M26/M13,"")</f>
        <v/>
      </c>
      <c r="N67" s="14">
        <f>IFERROR(-N26/N13,"")</f>
        <v/>
      </c>
      <c r="O67" s="14">
        <f>IFERROR(-O26/O13,"")</f>
        <v/>
      </c>
      <c r="P67" s="14">
        <f>IFERROR(-P26/P13,"")</f>
        <v/>
      </c>
      <c r="Q67" s="14">
        <f>IFERROR(-Q26/Q13,"")</f>
        <v/>
      </c>
      <c r="R67" s="14">
        <f>IFERROR(-R26/R13,"")</f>
        <v/>
      </c>
      <c r="S67" s="14">
        <f>IFERROR(-S26/S13,"")</f>
        <v/>
      </c>
      <c r="T67" s="14">
        <f>IFERROR(-T26/T13,"")</f>
        <v/>
      </c>
      <c r="U67" s="14">
        <f>IFERROR(-U26/U13,"")</f>
        <v/>
      </c>
      <c r="V67" s="14">
        <f>IFERROR(-V26/V13,"")</f>
        <v/>
      </c>
      <c r="W67" s="14">
        <f>IFERROR(-W26/W13,"")</f>
        <v/>
      </c>
      <c r="X67" s="14">
        <f>IFERROR(-X26/X13,"")</f>
        <v/>
      </c>
      <c r="Y67" s="14">
        <f>IFERROR(-Y26/Y13,"")</f>
        <v/>
      </c>
      <c r="Z67" s="14">
        <f>IFERROR(-Z26/Z13,"")</f>
        <v/>
      </c>
      <c r="AA67" s="14">
        <f>IFERROR(-AA26/AA13,"")</f>
        <v/>
      </c>
      <c r="AB67" s="14">
        <f>IFERROR(-AB26/AB13,"")</f>
        <v/>
      </c>
      <c r="AC67" s="32" t="n">
        <v>0.076</v>
      </c>
      <c r="AD67" s="32" t="n">
        <v>0.075</v>
      </c>
      <c r="AE67" s="32" t="n">
        <v>0.073</v>
      </c>
      <c r="AF67" s="32" t="n">
        <v>0.073</v>
      </c>
      <c r="AG67" s="32" t="n">
        <v>0.07199999999999999</v>
      </c>
      <c r="AH67" s="32" t="n">
        <v>0.07199999999999999</v>
      </c>
      <c r="AI67" s="32" t="n">
        <v>0.07199999999999999</v>
      </c>
      <c r="AJ67" s="32" t="n">
        <v>0.07199999999999999</v>
      </c>
      <c r="AK67" s="32" t="n">
        <v>0.07199999999999999</v>
      </c>
      <c r="AL67" s="32" t="n">
        <v>0.07199999999999999</v>
      </c>
      <c r="AN67" s="14">
        <f>IFERROR(-AN26/AN13,"")</f>
        <v/>
      </c>
      <c r="AO67" s="14">
        <f>IFERROR(-AO26/AO13,"")</f>
        <v/>
      </c>
      <c r="AP67" s="14">
        <f>IFERROR(-AP26/AP13,"")</f>
        <v/>
      </c>
      <c r="AQ67" s="14">
        <f>IFERROR(-AQ26/AQ13,"")</f>
        <v/>
      </c>
      <c r="AR67" s="14">
        <f>IFERROR(-AR26/AR13,"")</f>
        <v/>
      </c>
      <c r="AS67" s="31">
        <f>IFERROR(-AS26/AS13,"")</f>
        <v/>
      </c>
      <c r="AT67" s="31">
        <f>IFERROR(-AT26/AT13,"")</f>
        <v/>
      </c>
      <c r="AU67" s="31">
        <f>IFERROR(-AU26/AU13,"")</f>
        <v/>
      </c>
      <c r="AV67" s="32" t="n">
        <v>0.07199999999999999</v>
      </c>
      <c r="AW67" s="32" t="n">
        <v>0.07199999999999999</v>
      </c>
    </row>
    <row r="68">
      <c r="D68" s="8" t="inlineStr">
        <is>
          <t>Amortization of Intangibles % of Revenue</t>
        </is>
      </c>
      <c r="G68" s="14">
        <f>IFERROR(-G28/G13,"")</f>
        <v/>
      </c>
      <c r="H68" s="14">
        <f>IFERROR(-H28/H13,"")</f>
        <v/>
      </c>
      <c r="I68" s="14">
        <f>IFERROR(-I28/I13,"")</f>
        <v/>
      </c>
      <c r="J68" s="14">
        <f>IFERROR(-J28/J13,"")</f>
        <v/>
      </c>
      <c r="K68" s="14">
        <f>IFERROR(-K28/K13,"")</f>
        <v/>
      </c>
      <c r="L68" s="14">
        <f>IFERROR(-L28/L13,"")</f>
        <v/>
      </c>
      <c r="M68" s="14">
        <f>IFERROR(-M28/M13,"")</f>
        <v/>
      </c>
      <c r="N68" s="14">
        <f>IFERROR(-N28/N13,"")</f>
        <v/>
      </c>
      <c r="O68" s="14">
        <f>IFERROR(-O28/O13,"")</f>
        <v/>
      </c>
      <c r="P68" s="14">
        <f>IFERROR(-P28/P13,"")</f>
        <v/>
      </c>
      <c r="Q68" s="14">
        <f>IFERROR(-Q28/Q13,"")</f>
        <v/>
      </c>
      <c r="R68" s="14">
        <f>IFERROR(-R28/R13,"")</f>
        <v/>
      </c>
      <c r="S68" s="14">
        <f>IFERROR(-S28/S13,"")</f>
        <v/>
      </c>
      <c r="T68" s="14">
        <f>IFERROR(-T28/T13,"")</f>
        <v/>
      </c>
      <c r="U68" s="14">
        <f>IFERROR(-U28/U13,"")</f>
        <v/>
      </c>
      <c r="V68" s="14">
        <f>IFERROR(-V28/V13,"")</f>
        <v/>
      </c>
      <c r="W68" s="14">
        <f>IFERROR(-W28/W13,"")</f>
        <v/>
      </c>
      <c r="X68" s="14">
        <f>IFERROR(-X28/X13,"")</f>
        <v/>
      </c>
      <c r="Y68" s="14">
        <f>IFERROR(-Y28/Y13,"")</f>
        <v/>
      </c>
      <c r="Z68" s="14">
        <f>IFERROR(-Z28/Z13,"")</f>
        <v/>
      </c>
      <c r="AA68" s="14">
        <f>IFERROR(-AA28/AA13,"")</f>
        <v/>
      </c>
      <c r="AB68" s="14">
        <f>IFERROR(-AB28/AB13,"")</f>
        <v/>
      </c>
      <c r="AC68" s="31">
        <f>IFERROR(-AC28/AC13,"")</f>
        <v/>
      </c>
      <c r="AD68" s="31">
        <f>IFERROR(-AD28/AD13,"")</f>
        <v/>
      </c>
      <c r="AE68" s="31">
        <f>IFERROR(-AE28/AE13,"")</f>
        <v/>
      </c>
      <c r="AF68" s="31">
        <f>IFERROR(-AF28/AF13,"")</f>
        <v/>
      </c>
      <c r="AG68" s="31">
        <f>IFERROR(-AG28/AG13,"")</f>
        <v/>
      </c>
      <c r="AH68" s="31">
        <f>IFERROR(-AH28/AH13,"")</f>
        <v/>
      </c>
      <c r="AI68" s="31">
        <f>IFERROR(-AI28/AI13,"")</f>
        <v/>
      </c>
      <c r="AJ68" s="31">
        <f>IFERROR(-AJ28/AJ13,"")</f>
        <v/>
      </c>
      <c r="AK68" s="31">
        <f>IFERROR(-AK28/AK13,"")</f>
        <v/>
      </c>
      <c r="AL68" s="31">
        <f>IFERROR(-AL28/AL13,"")</f>
        <v/>
      </c>
      <c r="AN68" s="14">
        <f>IFERROR(-AN28/AN13,"")</f>
        <v/>
      </c>
      <c r="AO68" s="14">
        <f>IFERROR(-AO28/AO13,"")</f>
        <v/>
      </c>
      <c r="AP68" s="14">
        <f>IFERROR(-AP28/AP13,"")</f>
        <v/>
      </c>
      <c r="AQ68" s="14">
        <f>IFERROR(-AQ28/AQ13,"")</f>
        <v/>
      </c>
      <c r="AR68" s="14">
        <f>IFERROR(-AR28/AR13,"")</f>
        <v/>
      </c>
      <c r="AS68" s="31">
        <f>IFERROR(-AS28/AS13,"")</f>
        <v/>
      </c>
      <c r="AT68" s="31">
        <f>IFERROR(-AT28/AT13,"")</f>
        <v/>
      </c>
      <c r="AU68" s="31">
        <f>IFERROR(-AU28/AU13,"")</f>
        <v/>
      </c>
      <c r="AV68" s="31">
        <f>IFERROR(-AV28/AV13,"")</f>
        <v/>
      </c>
      <c r="AW68" s="31">
        <f>IFERROR(-AW28/AW13,"")</f>
        <v/>
      </c>
    </row>
    <row r="69">
      <c r="D69" s="8" t="inlineStr">
        <is>
          <t>Total OpEx % of Revenue</t>
        </is>
      </c>
      <c r="G69" s="14">
        <f>IFERROR(-G29/G13,"")</f>
        <v/>
      </c>
      <c r="H69" s="14">
        <f>IFERROR(-H29/H13,"")</f>
        <v/>
      </c>
      <c r="I69" s="14">
        <f>IFERROR(-I29/I13,"")</f>
        <v/>
      </c>
      <c r="J69" s="14">
        <f>IFERROR(-J29/J13,"")</f>
        <v/>
      </c>
      <c r="K69" s="14">
        <f>IFERROR(-K29/K13,"")</f>
        <v/>
      </c>
      <c r="L69" s="14">
        <f>IFERROR(-L29/L13,"")</f>
        <v/>
      </c>
      <c r="M69" s="14">
        <f>IFERROR(-M29/M13,"")</f>
        <v/>
      </c>
      <c r="N69" s="14">
        <f>IFERROR(-N29/N13,"")</f>
        <v/>
      </c>
      <c r="O69" s="14">
        <f>IFERROR(-O29/O13,"")</f>
        <v/>
      </c>
      <c r="P69" s="14">
        <f>IFERROR(-P29/P13,"")</f>
        <v/>
      </c>
      <c r="Q69" s="14">
        <f>IFERROR(-Q29/Q13,"")</f>
        <v/>
      </c>
      <c r="R69" s="14">
        <f>IFERROR(-R29/R13,"")</f>
        <v/>
      </c>
      <c r="S69" s="14">
        <f>IFERROR(-S29/S13,"")</f>
        <v/>
      </c>
      <c r="T69" s="14">
        <f>IFERROR(-T29/T13,"")</f>
        <v/>
      </c>
      <c r="U69" s="14">
        <f>IFERROR(-U29/U13,"")</f>
        <v/>
      </c>
      <c r="V69" s="14">
        <f>IFERROR(-V29/V13,"")</f>
        <v/>
      </c>
      <c r="W69" s="14">
        <f>IFERROR(-W29/W13,"")</f>
        <v/>
      </c>
      <c r="X69" s="14">
        <f>IFERROR(-X29/X13,"")</f>
        <v/>
      </c>
      <c r="Y69" s="14">
        <f>IFERROR(-Y29/Y13,"")</f>
        <v/>
      </c>
      <c r="Z69" s="14">
        <f>IFERROR(-Z29/Z13,"")</f>
        <v/>
      </c>
      <c r="AA69" s="14">
        <f>IFERROR(-AA29/AA13,"")</f>
        <v/>
      </c>
      <c r="AB69" s="14">
        <f>IFERROR(-AB29/AB13,"")</f>
        <v/>
      </c>
      <c r="AC69" s="31">
        <f>IFERROR(-AC29/AC13,"")</f>
        <v/>
      </c>
      <c r="AD69" s="31">
        <f>IFERROR(-AD29/AD13,"")</f>
        <v/>
      </c>
      <c r="AE69" s="31">
        <f>IFERROR(-AE29/AE13,"")</f>
        <v/>
      </c>
      <c r="AF69" s="31">
        <f>IFERROR(-AF29/AF13,"")</f>
        <v/>
      </c>
      <c r="AG69" s="31">
        <f>IFERROR(-AG29/AG13,"")</f>
        <v/>
      </c>
      <c r="AH69" s="31">
        <f>IFERROR(-AH29/AH13,"")</f>
        <v/>
      </c>
      <c r="AI69" s="31">
        <f>IFERROR(-AI29/AI13,"")</f>
        <v/>
      </c>
      <c r="AJ69" s="31">
        <f>IFERROR(-AJ29/AJ13,"")</f>
        <v/>
      </c>
      <c r="AK69" s="31">
        <f>IFERROR(-AK29/AK13,"")</f>
        <v/>
      </c>
      <c r="AL69" s="31">
        <f>IFERROR(-AL29/AL13,"")</f>
        <v/>
      </c>
      <c r="AN69" s="14">
        <f>IFERROR(-AN29/AN13,"")</f>
        <v/>
      </c>
      <c r="AO69" s="14">
        <f>IFERROR(-AO29/AO13,"")</f>
        <v/>
      </c>
      <c r="AP69" s="14">
        <f>IFERROR(-AP29/AP13,"")</f>
        <v/>
      </c>
      <c r="AQ69" s="14">
        <f>IFERROR(-AQ29/AQ13,"")</f>
        <v/>
      </c>
      <c r="AR69" s="14">
        <f>IFERROR(-AR29/AR13,"")</f>
        <v/>
      </c>
      <c r="AS69" s="31">
        <f>IFERROR(-AS29/AS13,"")</f>
        <v/>
      </c>
      <c r="AT69" s="31">
        <f>IFERROR(-AT29/AT13,"")</f>
        <v/>
      </c>
      <c r="AU69" s="31">
        <f>IFERROR(-AU29/AU13,"")</f>
        <v/>
      </c>
      <c r="AV69" s="31">
        <f>IFERROR(-AV29/AV13,"")</f>
        <v/>
      </c>
      <c r="AW69" s="31">
        <f>IFERROR(-AW29/AW13,"")</f>
        <v/>
      </c>
    </row>
    <row r="70">
      <c r="D70" s="8" t="inlineStr">
        <is>
          <t>Interest Expense % of Revenue</t>
        </is>
      </c>
      <c r="G70" s="14">
        <f>IFERROR(G34/G13,"")</f>
        <v/>
      </c>
      <c r="H70" s="14">
        <f>IFERROR(H34/H13,"")</f>
        <v/>
      </c>
      <c r="I70" s="14">
        <f>IFERROR(I34/I13,"")</f>
        <v/>
      </c>
      <c r="J70" s="14">
        <f>IFERROR(J34/J13,"")</f>
        <v/>
      </c>
      <c r="K70" s="14">
        <f>IFERROR(K34/K13,"")</f>
        <v/>
      </c>
      <c r="L70" s="14">
        <f>IFERROR(L34/L13,"")</f>
        <v/>
      </c>
      <c r="M70" s="14">
        <f>IFERROR(M34/M13,"")</f>
        <v/>
      </c>
      <c r="N70" s="14">
        <f>IFERROR(N34/N13,"")</f>
        <v/>
      </c>
      <c r="O70" s="14">
        <f>IFERROR(O34/O13,"")</f>
        <v/>
      </c>
      <c r="P70" s="14">
        <f>IFERROR(P34/P13,"")</f>
        <v/>
      </c>
      <c r="Q70" s="14">
        <f>IFERROR(Q34/Q13,"")</f>
        <v/>
      </c>
      <c r="R70" s="14">
        <f>IFERROR(R34/R13,"")</f>
        <v/>
      </c>
      <c r="S70" s="14">
        <f>IFERROR(S34/S13,"")</f>
        <v/>
      </c>
      <c r="T70" s="14">
        <f>IFERROR(T34/T13,"")</f>
        <v/>
      </c>
      <c r="U70" s="14">
        <f>IFERROR(U34/U13,"")</f>
        <v/>
      </c>
      <c r="V70" s="14">
        <f>IFERROR(V34/V13,"")</f>
        <v/>
      </c>
      <c r="W70" s="14">
        <f>IFERROR(W34/W13,"")</f>
        <v/>
      </c>
      <c r="X70" s="14">
        <f>IFERROR(X34/X13,"")</f>
        <v/>
      </c>
      <c r="Y70" s="14">
        <f>IFERROR(Y34/Y13,"")</f>
        <v/>
      </c>
      <c r="Z70" s="14">
        <f>IFERROR(Z34/Z13,"")</f>
        <v/>
      </c>
      <c r="AA70" s="14">
        <f>IFERROR(AA34/AA13,"")</f>
        <v/>
      </c>
      <c r="AB70" s="14">
        <f>IFERROR(AB34/AB13,"")</f>
        <v/>
      </c>
      <c r="AC70" s="31">
        <f>IFERROR(AC34/AC13,"")</f>
        <v/>
      </c>
      <c r="AD70" s="31">
        <f>IFERROR(AD34/AD13,"")</f>
        <v/>
      </c>
      <c r="AE70" s="31">
        <f>IFERROR(AE34/AE13,"")</f>
        <v/>
      </c>
      <c r="AF70" s="31">
        <f>IFERROR(AF34/AF13,"")</f>
        <v/>
      </c>
      <c r="AG70" s="31">
        <f>IFERROR(AG34/AG13,"")</f>
        <v/>
      </c>
      <c r="AH70" s="31">
        <f>IFERROR(AH34/AH13,"")</f>
        <v/>
      </c>
      <c r="AI70" s="31">
        <f>IFERROR(AI34/AI13,"")</f>
        <v/>
      </c>
      <c r="AJ70" s="31">
        <f>IFERROR(AJ34/AJ13,"")</f>
        <v/>
      </c>
      <c r="AK70" s="31">
        <f>IFERROR(AK34/AK13,"")</f>
        <v/>
      </c>
      <c r="AL70" s="31">
        <f>IFERROR(AL34/AL13,"")</f>
        <v/>
      </c>
      <c r="AN70" s="14">
        <f>IFERROR(AN34/AN13,"")</f>
        <v/>
      </c>
      <c r="AO70" s="14">
        <f>IFERROR(AO34/AO13,"")</f>
        <v/>
      </c>
      <c r="AP70" s="14">
        <f>IFERROR(AP34/AP13,"")</f>
        <v/>
      </c>
      <c r="AQ70" s="14">
        <f>IFERROR(AQ34/AQ13,"")</f>
        <v/>
      </c>
      <c r="AR70" s="14">
        <f>IFERROR(AR34/AR13,"")</f>
        <v/>
      </c>
      <c r="AS70" s="31">
        <f>IFERROR(AS34/AS13,"")</f>
        <v/>
      </c>
      <c r="AT70" s="31">
        <f>IFERROR(AT34/AT13,"")</f>
        <v/>
      </c>
      <c r="AU70" s="31">
        <f>IFERROR(AU34/AU13,"")</f>
        <v/>
      </c>
      <c r="AV70" s="31">
        <f>IFERROR(AV34/AV13,"")</f>
        <v/>
      </c>
      <c r="AW70" s="31">
        <f>IFERROR(AW34/AW13,"")</f>
        <v/>
      </c>
    </row>
    <row r="71">
      <c r="D71" s="8" t="inlineStr">
        <is>
          <t>Investment Gains (Losses) % of Revenue</t>
        </is>
      </c>
      <c r="G71" s="14">
        <f>IFERROR(G35/G13,"")</f>
        <v/>
      </c>
      <c r="H71" s="14">
        <f>IFERROR(H35/H13,"")</f>
        <v/>
      </c>
      <c r="I71" s="14">
        <f>IFERROR(I35/I13,"")</f>
        <v/>
      </c>
      <c r="J71" s="14">
        <f>IFERROR(J35/J13,"")</f>
        <v/>
      </c>
      <c r="K71" s="14">
        <f>IFERROR(K35/K13,"")</f>
        <v/>
      </c>
      <c r="L71" s="14">
        <f>IFERROR(L35/L13,"")</f>
        <v/>
      </c>
      <c r="M71" s="14">
        <f>IFERROR(M35/M13,"")</f>
        <v/>
      </c>
      <c r="N71" s="14">
        <f>IFERROR(N35/N13,"")</f>
        <v/>
      </c>
      <c r="O71" s="14">
        <f>IFERROR(O35/O13,"")</f>
        <v/>
      </c>
      <c r="P71" s="14">
        <f>IFERROR(P35/P13,"")</f>
        <v/>
      </c>
      <c r="Q71" s="14">
        <f>IFERROR(Q35/Q13,"")</f>
        <v/>
      </c>
      <c r="R71" s="14">
        <f>IFERROR(R35/R13,"")</f>
        <v/>
      </c>
      <c r="S71" s="14">
        <f>IFERROR(S35/S13,"")</f>
        <v/>
      </c>
      <c r="T71" s="14">
        <f>IFERROR(T35/T13,"")</f>
        <v/>
      </c>
      <c r="U71" s="14">
        <f>IFERROR(U35/U13,"")</f>
        <v/>
      </c>
      <c r="V71" s="14">
        <f>IFERROR(V35/V13,"")</f>
        <v/>
      </c>
      <c r="W71" s="14">
        <f>IFERROR(W35/W13,"")</f>
        <v/>
      </c>
      <c r="X71" s="14">
        <f>IFERROR(X35/X13,"")</f>
        <v/>
      </c>
      <c r="Y71" s="14">
        <f>IFERROR(Y35/Y13,"")</f>
        <v/>
      </c>
      <c r="Z71" s="14">
        <f>IFERROR(Z35/Z13,"")</f>
        <v/>
      </c>
      <c r="AA71" s="14">
        <f>IFERROR(AA35/AA13,"")</f>
        <v/>
      </c>
      <c r="AB71" s="14">
        <f>IFERROR(AB35/AB13,"")</f>
        <v/>
      </c>
      <c r="AC71" s="31">
        <f>IFERROR(AC35/AC13,"")</f>
        <v/>
      </c>
      <c r="AD71" s="31">
        <f>IFERROR(AD35/AD13,"")</f>
        <v/>
      </c>
      <c r="AE71" s="31">
        <f>IFERROR(AE35/AE13,"")</f>
        <v/>
      </c>
      <c r="AF71" s="31">
        <f>IFERROR(AF35/AF13,"")</f>
        <v/>
      </c>
      <c r="AG71" s="31">
        <f>IFERROR(AG35/AG13,"")</f>
        <v/>
      </c>
      <c r="AH71" s="31">
        <f>IFERROR(AH35/AH13,"")</f>
        <v/>
      </c>
      <c r="AI71" s="31">
        <f>IFERROR(AI35/AI13,"")</f>
        <v/>
      </c>
      <c r="AJ71" s="31">
        <f>IFERROR(AJ35/AJ13,"")</f>
        <v/>
      </c>
      <c r="AK71" s="31">
        <f>IFERROR(AK35/AK13,"")</f>
        <v/>
      </c>
      <c r="AL71" s="31">
        <f>IFERROR(AL35/AL13,"")</f>
        <v/>
      </c>
      <c r="AN71" s="14">
        <f>IFERROR(AN35/AN13,"")</f>
        <v/>
      </c>
      <c r="AO71" s="14">
        <f>IFERROR(AO35/AO13,"")</f>
        <v/>
      </c>
      <c r="AP71" s="14">
        <f>IFERROR(AP35/AP13,"")</f>
        <v/>
      </c>
      <c r="AQ71" s="14">
        <f>IFERROR(AQ35/AQ13,"")</f>
        <v/>
      </c>
      <c r="AR71" s="14">
        <f>IFERROR(AR35/AR13,"")</f>
        <v/>
      </c>
      <c r="AS71" s="31">
        <f>IFERROR(AS35/AS13,"")</f>
        <v/>
      </c>
      <c r="AT71" s="31">
        <f>IFERROR(AT35/AT13,"")</f>
        <v/>
      </c>
      <c r="AU71" s="31">
        <f>IFERROR(AU35/AU13,"")</f>
        <v/>
      </c>
      <c r="AV71" s="31">
        <f>IFERROR(AV35/AV13,"")</f>
        <v/>
      </c>
      <c r="AW71" s="31">
        <f>IFERROR(AW35/AW13,"")</f>
        <v/>
      </c>
    </row>
    <row r="72">
      <c r="D72" s="8" t="inlineStr">
        <is>
          <t>Other Income (Expense) % of Revenue</t>
        </is>
      </c>
      <c r="G72" s="14">
        <f>IFERROR(G36/G13,"")</f>
        <v/>
      </c>
      <c r="H72" s="14">
        <f>IFERROR(H36/H13,"")</f>
        <v/>
      </c>
      <c r="I72" s="14">
        <f>IFERROR(I36/I13,"")</f>
        <v/>
      </c>
      <c r="J72" s="14">
        <f>IFERROR(J36/J13,"")</f>
        <v/>
      </c>
      <c r="K72" s="14">
        <f>IFERROR(K36/K13,"")</f>
        <v/>
      </c>
      <c r="L72" s="14">
        <f>IFERROR(L36/L13,"")</f>
        <v/>
      </c>
      <c r="M72" s="14">
        <f>IFERROR(M36/M13,"")</f>
        <v/>
      </c>
      <c r="N72" s="14">
        <f>IFERROR(N36/N13,"")</f>
        <v/>
      </c>
      <c r="O72" s="14">
        <f>IFERROR(O36/O13,"")</f>
        <v/>
      </c>
      <c r="P72" s="14">
        <f>IFERROR(P36/P13,"")</f>
        <v/>
      </c>
      <c r="Q72" s="14">
        <f>IFERROR(Q36/Q13,"")</f>
        <v/>
      </c>
      <c r="R72" s="14">
        <f>IFERROR(R36/R13,"")</f>
        <v/>
      </c>
      <c r="S72" s="14">
        <f>IFERROR(S36/S13,"")</f>
        <v/>
      </c>
      <c r="T72" s="14">
        <f>IFERROR(T36/T13,"")</f>
        <v/>
      </c>
      <c r="U72" s="14">
        <f>IFERROR(U36/U13,"")</f>
        <v/>
      </c>
      <c r="V72" s="14">
        <f>IFERROR(V36/V13,"")</f>
        <v/>
      </c>
      <c r="W72" s="14">
        <f>IFERROR(W36/W13,"")</f>
        <v/>
      </c>
      <c r="X72" s="14">
        <f>IFERROR(X36/X13,"")</f>
        <v/>
      </c>
      <c r="Y72" s="14">
        <f>IFERROR(Y36/Y13,"")</f>
        <v/>
      </c>
      <c r="Z72" s="14">
        <f>IFERROR(Z36/Z13,"")</f>
        <v/>
      </c>
      <c r="AA72" s="14">
        <f>IFERROR(AA36/AA13,"")</f>
        <v/>
      </c>
      <c r="AB72" s="14">
        <f>IFERROR(AB36/AB13,"")</f>
        <v/>
      </c>
      <c r="AC72" s="31">
        <f>IFERROR(AC36/AC13,"")</f>
        <v/>
      </c>
      <c r="AD72" s="31">
        <f>IFERROR(AD36/AD13,"")</f>
        <v/>
      </c>
      <c r="AE72" s="31">
        <f>IFERROR(AE36/AE13,"")</f>
        <v/>
      </c>
      <c r="AF72" s="31">
        <f>IFERROR(AF36/AF13,"")</f>
        <v/>
      </c>
      <c r="AG72" s="31">
        <f>IFERROR(AG36/AG13,"")</f>
        <v/>
      </c>
      <c r="AH72" s="31">
        <f>IFERROR(AH36/AH13,"")</f>
        <v/>
      </c>
      <c r="AI72" s="31">
        <f>IFERROR(AI36/AI13,"")</f>
        <v/>
      </c>
      <c r="AJ72" s="31">
        <f>IFERROR(AJ36/AJ13,"")</f>
        <v/>
      </c>
      <c r="AK72" s="31">
        <f>IFERROR(AK36/AK13,"")</f>
        <v/>
      </c>
      <c r="AL72" s="31">
        <f>IFERROR(AL36/AL13,"")</f>
        <v/>
      </c>
      <c r="AN72" s="14">
        <f>IFERROR(AN36/AN13,"")</f>
        <v/>
      </c>
      <c r="AO72" s="14">
        <f>IFERROR(AO36/AO13,"")</f>
        <v/>
      </c>
      <c r="AP72" s="14">
        <f>IFERROR(AP36/AP13,"")</f>
        <v/>
      </c>
      <c r="AQ72" s="14">
        <f>IFERROR(AQ36/AQ13,"")</f>
        <v/>
      </c>
      <c r="AR72" s="14">
        <f>IFERROR(AR36/AR13,"")</f>
        <v/>
      </c>
      <c r="AS72" s="31">
        <f>IFERROR(AS36/AS13,"")</f>
        <v/>
      </c>
      <c r="AT72" s="31">
        <f>IFERROR(AT36/AT13,"")</f>
        <v/>
      </c>
      <c r="AU72" s="31">
        <f>IFERROR(AU36/AU13,"")</f>
        <v/>
      </c>
      <c r="AV72" s="31">
        <f>IFERROR(AV36/AV13,"")</f>
        <v/>
      </c>
      <c r="AW72" s="31">
        <f>IFERROR(AW36/AW13,"")</f>
        <v/>
      </c>
    </row>
    <row r="73">
      <c r="D73" s="8" t="inlineStr">
        <is>
          <t>Effective Tax Rate</t>
        </is>
      </c>
      <c r="G73" s="14">
        <f>IFERROR(-G42/G39,"")</f>
        <v/>
      </c>
      <c r="H73" s="14">
        <f>IFERROR(-H42/H39,"")</f>
        <v/>
      </c>
      <c r="I73" s="14">
        <f>IFERROR(-I42/I39,"")</f>
        <v/>
      </c>
      <c r="J73" s="14">
        <f>IFERROR(-J42/J39,"")</f>
        <v/>
      </c>
      <c r="K73" s="14">
        <f>IFERROR(-K42/K39,"")</f>
        <v/>
      </c>
      <c r="L73" s="14">
        <f>IFERROR(-L42/L39,"")</f>
        <v/>
      </c>
      <c r="M73" s="14">
        <f>IFERROR(-M42/M39,"")</f>
        <v/>
      </c>
      <c r="N73" s="14">
        <f>IFERROR(-N42/N39,"")</f>
        <v/>
      </c>
      <c r="O73" s="14">
        <f>IFERROR(-O42/O39,"")</f>
        <v/>
      </c>
      <c r="P73" s="14">
        <f>IFERROR(-P42/P39,"")</f>
        <v/>
      </c>
      <c r="Q73" s="14">
        <f>IFERROR(-Q42/Q39,"")</f>
        <v/>
      </c>
      <c r="R73" s="14">
        <f>IFERROR(-R42/R39,"")</f>
        <v/>
      </c>
      <c r="S73" s="14">
        <f>IFERROR(-S42/S39,"")</f>
        <v/>
      </c>
      <c r="T73" s="14">
        <f>IFERROR(-T42/T39,"")</f>
        <v/>
      </c>
      <c r="U73" s="14">
        <f>IFERROR(-U42/U39,"")</f>
        <v/>
      </c>
      <c r="V73" s="14">
        <f>IFERROR(-V42/V39,"")</f>
        <v/>
      </c>
      <c r="W73" s="14">
        <f>IFERROR(-W42/W39,"")</f>
        <v/>
      </c>
      <c r="X73" s="14">
        <f>IFERROR(-X42/X39,"")</f>
        <v/>
      </c>
      <c r="Y73" s="14">
        <f>IFERROR(-Y42/Y39,"")</f>
        <v/>
      </c>
      <c r="Z73" s="14">
        <f>IFERROR(-Z42/Z39,"")</f>
        <v/>
      </c>
      <c r="AA73" s="14">
        <f>IFERROR(-AA42/AA39,"")</f>
        <v/>
      </c>
      <c r="AB73" s="14">
        <f>IFERROR(-AB42/AB39,"")</f>
        <v/>
      </c>
      <c r="AC73" s="32" t="n">
        <v>0.23</v>
      </c>
      <c r="AD73" s="32" t="n">
        <v>0.23</v>
      </c>
      <c r="AE73" s="32" t="n">
        <v>0.23</v>
      </c>
      <c r="AF73" s="32" t="n">
        <v>0.23</v>
      </c>
      <c r="AG73" s="32" t="n">
        <v>0.23</v>
      </c>
      <c r="AH73" s="32" t="n">
        <v>0.23</v>
      </c>
      <c r="AI73" s="32" t="n">
        <v>0.23</v>
      </c>
      <c r="AJ73" s="32" t="n">
        <v>0.23</v>
      </c>
      <c r="AK73" s="32" t="n">
        <v>0.23</v>
      </c>
      <c r="AL73" s="32" t="n">
        <v>0.23</v>
      </c>
      <c r="AN73" s="14">
        <f>IFERROR(-AN42/AN39,"")</f>
        <v/>
      </c>
      <c r="AO73" s="14">
        <f>IFERROR(-AO42/AO39,"")</f>
        <v/>
      </c>
      <c r="AP73" s="14">
        <f>IFERROR(-AP42/AP39,"")</f>
        <v/>
      </c>
      <c r="AQ73" s="14">
        <f>IFERROR(-AQ42/AQ39,"")</f>
        <v/>
      </c>
      <c r="AR73" s="14">
        <f>IFERROR(-AR42/AR39,"")</f>
        <v/>
      </c>
      <c r="AS73" s="31">
        <f>IFERROR(-AS42/AS39,"")</f>
        <v/>
      </c>
      <c r="AT73" s="31">
        <f>IFERROR(-AT42/AT39,"")</f>
        <v/>
      </c>
      <c r="AU73" s="31">
        <f>IFERROR(-AU42/AU39,"")</f>
        <v/>
      </c>
      <c r="AV73" s="32" t="n">
        <v>0.228</v>
      </c>
      <c r="AW73" s="32" t="n">
        <v>0.228</v>
      </c>
    </row>
    <row r="74">
      <c r="D74" s="8" t="inlineStr">
        <is>
          <t>Diluted Shares QoQ/YoY Growth</t>
        </is>
      </c>
      <c r="H74" s="14">
        <f>IFERROR(H49/G49-1,"")</f>
        <v/>
      </c>
      <c r="I74" s="14">
        <f>IFERROR(I49/H49-1,"")</f>
        <v/>
      </c>
      <c r="J74" s="14">
        <f>IFERROR(J49/I49-1,"")</f>
        <v/>
      </c>
      <c r="K74" s="14">
        <f>IFERROR(K49/J49-1,"")</f>
        <v/>
      </c>
      <c r="L74" s="14">
        <f>IFERROR(L49/K49-1,"")</f>
        <v/>
      </c>
      <c r="M74" s="14">
        <f>IFERROR(M49/L49-1,"")</f>
        <v/>
      </c>
      <c r="N74" s="14">
        <f>IFERROR(N49/M49-1,"")</f>
        <v/>
      </c>
      <c r="O74" s="14">
        <f>IFERROR(O49/N49-1,"")</f>
        <v/>
      </c>
      <c r="P74" s="14">
        <f>IFERROR(P49/O49-1,"")</f>
        <v/>
      </c>
      <c r="Q74" s="14">
        <f>IFERROR(Q49/P49-1,"")</f>
        <v/>
      </c>
      <c r="R74" s="14">
        <f>IFERROR(R49/Q49-1,"")</f>
        <v/>
      </c>
      <c r="S74" s="14">
        <f>IFERROR(S49/R49-1,"")</f>
        <v/>
      </c>
      <c r="T74" s="14">
        <f>IFERROR(T49/S49-1,"")</f>
        <v/>
      </c>
      <c r="U74" s="14">
        <f>IFERROR(U49/T49-1,"")</f>
        <v/>
      </c>
      <c r="V74" s="14">
        <f>IFERROR(V49/U49-1,"")</f>
        <v/>
      </c>
      <c r="W74" s="14">
        <f>IFERROR(W49/V49-1,"")</f>
        <v/>
      </c>
      <c r="X74" s="14">
        <f>IFERROR(X49/W49-1,"")</f>
        <v/>
      </c>
      <c r="Y74" s="14">
        <f>IFERROR(Y49/X49-1,"")</f>
        <v/>
      </c>
      <c r="Z74" s="14">
        <f>IFERROR(Z49/Y49-1,"")</f>
        <v/>
      </c>
      <c r="AA74" s="14">
        <f>IFERROR(AA49/Z49-1,"")</f>
        <v/>
      </c>
      <c r="AB74" s="14">
        <f>IFERROR(AB49/AA49-1,"")</f>
        <v/>
      </c>
      <c r="AC74" s="32" t="n">
        <v>-0.017</v>
      </c>
      <c r="AD74" s="32" t="n">
        <v>-0.012</v>
      </c>
      <c r="AE74" s="32" t="n">
        <v>-0.012</v>
      </c>
      <c r="AF74" s="32" t="n">
        <v>-0.012</v>
      </c>
      <c r="AG74" s="32" t="n">
        <v>-0.012</v>
      </c>
      <c r="AH74" s="32" t="n">
        <v>-0.012</v>
      </c>
      <c r="AI74" s="32" t="n">
        <v>-0.011</v>
      </c>
      <c r="AJ74" s="32" t="n">
        <v>-0.011</v>
      </c>
      <c r="AK74" s="32" t="n">
        <v>-0.011</v>
      </c>
      <c r="AL74" s="32" t="n">
        <v>-0.011</v>
      </c>
      <c r="AO74" s="14">
        <f>IFERROR(AO49/AN49-1,"")</f>
        <v/>
      </c>
      <c r="AP74" s="14">
        <f>IFERROR(AP49/AO49-1,"")</f>
        <v/>
      </c>
      <c r="AQ74" s="14">
        <f>IFERROR(AQ49/AP49-1,"")</f>
        <v/>
      </c>
      <c r="AR74" s="14">
        <f>IFERROR(AR49/AQ49-1,"")</f>
        <v/>
      </c>
      <c r="AS74" s="31">
        <f>IFERROR(AS49/AR49-1,"")</f>
        <v/>
      </c>
      <c r="AT74" s="31">
        <f>IFERROR(AT49/AS49-1,"")</f>
        <v/>
      </c>
      <c r="AU74" s="31">
        <f>IFERROR(AU49/AT49-1,"")</f>
        <v/>
      </c>
      <c r="AV74" s="32" t="n">
        <v>-0.042</v>
      </c>
      <c r="AW74" s="32" t="n">
        <v>-0.04</v>
      </c>
    </row>
    <row r="75">
      <c r="D75" s="8" t="inlineStr">
        <is>
          <t>Operating Margin</t>
        </is>
      </c>
      <c r="G75" s="14">
        <f>IFERROR(G31/G13,"")</f>
        <v/>
      </c>
      <c r="H75" s="14">
        <f>IFERROR(H31/H13,"")</f>
        <v/>
      </c>
      <c r="I75" s="14">
        <f>IFERROR(I31/I13,"")</f>
        <v/>
      </c>
      <c r="J75" s="14">
        <f>IFERROR(J31/J13,"")</f>
        <v/>
      </c>
      <c r="K75" s="14">
        <f>IFERROR(K31/K13,"")</f>
        <v/>
      </c>
      <c r="L75" s="14">
        <f>IFERROR(L31/L13,"")</f>
        <v/>
      </c>
      <c r="M75" s="14">
        <f>IFERROR(M31/M13,"")</f>
        <v/>
      </c>
      <c r="N75" s="14">
        <f>IFERROR(N31/N13,"")</f>
        <v/>
      </c>
      <c r="O75" s="14">
        <f>IFERROR(O31/O13,"")</f>
        <v/>
      </c>
      <c r="P75" s="14">
        <f>IFERROR(P31/P13,"")</f>
        <v/>
      </c>
      <c r="Q75" s="14">
        <f>IFERROR(Q31/Q13,"")</f>
        <v/>
      </c>
      <c r="R75" s="14">
        <f>IFERROR(R31/R13,"")</f>
        <v/>
      </c>
      <c r="S75" s="14">
        <f>IFERROR(S31/S13,"")</f>
        <v/>
      </c>
      <c r="T75" s="14">
        <f>IFERROR(T31/T13,"")</f>
        <v/>
      </c>
      <c r="U75" s="14">
        <f>IFERROR(U31/U13,"")</f>
        <v/>
      </c>
      <c r="V75" s="14">
        <f>IFERROR(V31/V13,"")</f>
        <v/>
      </c>
      <c r="W75" s="14">
        <f>IFERROR(W31/W13,"")</f>
        <v/>
      </c>
      <c r="X75" s="14">
        <f>IFERROR(X31/X13,"")</f>
        <v/>
      </c>
      <c r="Y75" s="14">
        <f>IFERROR(Y31/Y13,"")</f>
        <v/>
      </c>
      <c r="Z75" s="14">
        <f>IFERROR(Z31/Z13,"")</f>
        <v/>
      </c>
      <c r="AA75" s="14">
        <f>IFERROR(AA31/AA13,"")</f>
        <v/>
      </c>
      <c r="AB75" s="14">
        <f>IFERROR(AB31/AB13,"")</f>
        <v/>
      </c>
      <c r="AC75" s="31">
        <f>IFERROR(AC31/AC13,"")</f>
        <v/>
      </c>
      <c r="AD75" s="31">
        <f>IFERROR(AD31/AD13,"")</f>
        <v/>
      </c>
      <c r="AE75" s="31">
        <f>IFERROR(AE31/AE13,"")</f>
        <v/>
      </c>
      <c r="AF75" s="31">
        <f>IFERROR(AF31/AF13,"")</f>
        <v/>
      </c>
      <c r="AG75" s="31">
        <f>IFERROR(AG31/AG13,"")</f>
        <v/>
      </c>
      <c r="AH75" s="31">
        <f>IFERROR(AH31/AH13,"")</f>
        <v/>
      </c>
      <c r="AI75" s="31">
        <f>IFERROR(AI31/AI13,"")</f>
        <v/>
      </c>
      <c r="AJ75" s="31">
        <f>IFERROR(AJ31/AJ13,"")</f>
        <v/>
      </c>
      <c r="AK75" s="31">
        <f>IFERROR(AK31/AK13,"")</f>
        <v/>
      </c>
      <c r="AL75" s="31">
        <f>IFERROR(AL31/AL13,"")</f>
        <v/>
      </c>
      <c r="AN75" s="14">
        <f>IFERROR(AN31/AN13,"")</f>
        <v/>
      </c>
      <c r="AO75" s="14">
        <f>IFERROR(AO31/AO13,"")</f>
        <v/>
      </c>
      <c r="AP75" s="14">
        <f>IFERROR(AP31/AP13,"")</f>
        <v/>
      </c>
      <c r="AQ75" s="14">
        <f>IFERROR(AQ31/AQ13,"")</f>
        <v/>
      </c>
      <c r="AR75" s="14">
        <f>IFERROR(AR31/AR13,"")</f>
        <v/>
      </c>
      <c r="AS75" s="31">
        <f>IFERROR(AS31/AS13,"")</f>
        <v/>
      </c>
      <c r="AT75" s="31">
        <f>IFERROR(AT31/AT13,"")</f>
        <v/>
      </c>
      <c r="AU75" s="31">
        <f>IFERROR(AU31/AU13,"")</f>
        <v/>
      </c>
      <c r="AV75" s="31">
        <f>IFERROR(AV31/AV13,"")</f>
        <v/>
      </c>
      <c r="AW75" s="31">
        <f>IFERROR(AW31/AW13,"")</f>
        <v/>
      </c>
    </row>
    <row r="76">
      <c r="D76" s="8" t="inlineStr">
        <is>
          <t>Pretax Margin</t>
        </is>
      </c>
      <c r="G76" s="14">
        <f>IFERROR(G39/G13,"")</f>
        <v/>
      </c>
      <c r="H76" s="14">
        <f>IFERROR(H39/H13,"")</f>
        <v/>
      </c>
      <c r="I76" s="14">
        <f>IFERROR(I39/I13,"")</f>
        <v/>
      </c>
      <c r="J76" s="14">
        <f>IFERROR(J39/J13,"")</f>
        <v/>
      </c>
      <c r="K76" s="14">
        <f>IFERROR(K39/K13,"")</f>
        <v/>
      </c>
      <c r="L76" s="14">
        <f>IFERROR(L39/L13,"")</f>
        <v/>
      </c>
      <c r="M76" s="14">
        <f>IFERROR(M39/M13,"")</f>
        <v/>
      </c>
      <c r="N76" s="14">
        <f>IFERROR(N39/N13,"")</f>
        <v/>
      </c>
      <c r="O76" s="14">
        <f>IFERROR(O39/O13,"")</f>
        <v/>
      </c>
      <c r="P76" s="14">
        <f>IFERROR(P39/P13,"")</f>
        <v/>
      </c>
      <c r="Q76" s="14">
        <f>IFERROR(Q39/Q13,"")</f>
        <v/>
      </c>
      <c r="R76" s="14">
        <f>IFERROR(R39/R13,"")</f>
        <v/>
      </c>
      <c r="S76" s="14">
        <f>IFERROR(S39/S13,"")</f>
        <v/>
      </c>
      <c r="T76" s="14">
        <f>IFERROR(T39/T13,"")</f>
        <v/>
      </c>
      <c r="U76" s="14">
        <f>IFERROR(U39/U13,"")</f>
        <v/>
      </c>
      <c r="V76" s="14">
        <f>IFERROR(V39/V13,"")</f>
        <v/>
      </c>
      <c r="W76" s="14">
        <f>IFERROR(W39/W13,"")</f>
        <v/>
      </c>
      <c r="X76" s="14">
        <f>IFERROR(X39/X13,"")</f>
        <v/>
      </c>
      <c r="Y76" s="14">
        <f>IFERROR(Y39/Y13,"")</f>
        <v/>
      </c>
      <c r="Z76" s="14">
        <f>IFERROR(Z39/Z13,"")</f>
        <v/>
      </c>
      <c r="AA76" s="14">
        <f>IFERROR(AA39/AA13,"")</f>
        <v/>
      </c>
      <c r="AB76" s="14">
        <f>IFERROR(AB39/AB13,"")</f>
        <v/>
      </c>
      <c r="AC76" s="31">
        <f>IFERROR(AC39/AC13,"")</f>
        <v/>
      </c>
      <c r="AD76" s="31">
        <f>IFERROR(AD39/AD13,"")</f>
        <v/>
      </c>
      <c r="AE76" s="31">
        <f>IFERROR(AE39/AE13,"")</f>
        <v/>
      </c>
      <c r="AF76" s="31">
        <f>IFERROR(AF39/AF13,"")</f>
        <v/>
      </c>
      <c r="AG76" s="31">
        <f>IFERROR(AG39/AG13,"")</f>
        <v/>
      </c>
      <c r="AH76" s="31">
        <f>IFERROR(AH39/AH13,"")</f>
        <v/>
      </c>
      <c r="AI76" s="31">
        <f>IFERROR(AI39/AI13,"")</f>
        <v/>
      </c>
      <c r="AJ76" s="31">
        <f>IFERROR(AJ39/AJ13,"")</f>
        <v/>
      </c>
      <c r="AK76" s="31">
        <f>IFERROR(AK39/AK13,"")</f>
        <v/>
      </c>
      <c r="AL76" s="31">
        <f>IFERROR(AL39/AL13,"")</f>
        <v/>
      </c>
      <c r="AN76" s="14">
        <f>IFERROR(AN39/AN13,"")</f>
        <v/>
      </c>
      <c r="AO76" s="14">
        <f>IFERROR(AO39/AO13,"")</f>
        <v/>
      </c>
      <c r="AP76" s="14">
        <f>IFERROR(AP39/AP13,"")</f>
        <v/>
      </c>
      <c r="AQ76" s="14">
        <f>IFERROR(AQ39/AQ13,"")</f>
        <v/>
      </c>
      <c r="AR76" s="14">
        <f>IFERROR(AR39/AR13,"")</f>
        <v/>
      </c>
      <c r="AS76" s="31">
        <f>IFERROR(AS39/AS13,"")</f>
        <v/>
      </c>
      <c r="AT76" s="31">
        <f>IFERROR(AT39/AT13,"")</f>
        <v/>
      </c>
      <c r="AU76" s="31">
        <f>IFERROR(AU39/AU13,"")</f>
        <v/>
      </c>
      <c r="AV76" s="31">
        <f>IFERROR(AV39/AV13,"")</f>
        <v/>
      </c>
      <c r="AW76" s="31">
        <f>IFERROR(AW39/AW13,"")</f>
        <v/>
      </c>
    </row>
    <row r="77">
      <c r="D77" s="8" t="inlineStr">
        <is>
          <t>Net Margin</t>
        </is>
      </c>
      <c r="G77" s="14">
        <f>IFERROR(G43/G13,"")</f>
        <v/>
      </c>
      <c r="H77" s="14">
        <f>IFERROR(H43/H13,"")</f>
        <v/>
      </c>
      <c r="I77" s="14">
        <f>IFERROR(I43/I13,"")</f>
        <v/>
      </c>
      <c r="J77" s="14">
        <f>IFERROR(J43/J13,"")</f>
        <v/>
      </c>
      <c r="K77" s="14">
        <f>IFERROR(K43/K13,"")</f>
        <v/>
      </c>
      <c r="L77" s="14">
        <f>IFERROR(L43/L13,"")</f>
        <v/>
      </c>
      <c r="M77" s="14">
        <f>IFERROR(M43/M13,"")</f>
        <v/>
      </c>
      <c r="N77" s="14">
        <f>IFERROR(N43/N13,"")</f>
        <v/>
      </c>
      <c r="O77" s="14">
        <f>IFERROR(O43/O13,"")</f>
        <v/>
      </c>
      <c r="P77" s="14">
        <f>IFERROR(P43/P13,"")</f>
        <v/>
      </c>
      <c r="Q77" s="14">
        <f>IFERROR(Q43/Q13,"")</f>
        <v/>
      </c>
      <c r="R77" s="14">
        <f>IFERROR(R43/R13,"")</f>
        <v/>
      </c>
      <c r="S77" s="14">
        <f>IFERROR(S43/S13,"")</f>
        <v/>
      </c>
      <c r="T77" s="14">
        <f>IFERROR(T43/T13,"")</f>
        <v/>
      </c>
      <c r="U77" s="14">
        <f>IFERROR(U43/U13,"")</f>
        <v/>
      </c>
      <c r="V77" s="14">
        <f>IFERROR(V43/V13,"")</f>
        <v/>
      </c>
      <c r="W77" s="14">
        <f>IFERROR(W43/W13,"")</f>
        <v/>
      </c>
      <c r="X77" s="14">
        <f>IFERROR(X43/X13,"")</f>
        <v/>
      </c>
      <c r="Y77" s="14">
        <f>IFERROR(Y43/Y13,"")</f>
        <v/>
      </c>
      <c r="Z77" s="14">
        <f>IFERROR(Z43/Z13,"")</f>
        <v/>
      </c>
      <c r="AA77" s="14">
        <f>IFERROR(AA43/AA13,"")</f>
        <v/>
      </c>
      <c r="AB77" s="14">
        <f>IFERROR(AB43/AB13,"")</f>
        <v/>
      </c>
      <c r="AC77" s="31">
        <f>IFERROR(AC43/AC13,"")</f>
        <v/>
      </c>
      <c r="AD77" s="31">
        <f>IFERROR(AD43/AD13,"")</f>
        <v/>
      </c>
      <c r="AE77" s="31">
        <f>IFERROR(AE43/AE13,"")</f>
        <v/>
      </c>
      <c r="AF77" s="31">
        <f>IFERROR(AF43/AF13,"")</f>
        <v/>
      </c>
      <c r="AG77" s="31">
        <f>IFERROR(AG43/AG13,"")</f>
        <v/>
      </c>
      <c r="AH77" s="31">
        <f>IFERROR(AH43/AH13,"")</f>
        <v/>
      </c>
      <c r="AI77" s="31">
        <f>IFERROR(AI43/AI13,"")</f>
        <v/>
      </c>
      <c r="AJ77" s="31">
        <f>IFERROR(AJ43/AJ13,"")</f>
        <v/>
      </c>
      <c r="AK77" s="31">
        <f>IFERROR(AK43/AK13,"")</f>
        <v/>
      </c>
      <c r="AL77" s="31">
        <f>IFERROR(AL43/AL13,"")</f>
        <v/>
      </c>
      <c r="AN77" s="14">
        <f>IFERROR(AN43/AN13,"")</f>
        <v/>
      </c>
      <c r="AO77" s="14">
        <f>IFERROR(AO43/AO13,"")</f>
        <v/>
      </c>
      <c r="AP77" s="14">
        <f>IFERROR(AP43/AP13,"")</f>
        <v/>
      </c>
      <c r="AQ77" s="14">
        <f>IFERROR(AQ43/AQ13,"")</f>
        <v/>
      </c>
      <c r="AR77" s="14">
        <f>IFERROR(AR43/AR13,"")</f>
        <v/>
      </c>
      <c r="AS77" s="31">
        <f>IFERROR(AS43/AS13,"")</f>
        <v/>
      </c>
      <c r="AT77" s="31">
        <f>IFERROR(AT43/AT13,"")</f>
        <v/>
      </c>
      <c r="AU77" s="31">
        <f>IFERROR(AU43/AU13,"")</f>
        <v/>
      </c>
      <c r="AV77" s="31">
        <f>IFERROR(AV43/AV13,"")</f>
        <v/>
      </c>
      <c r="AW77" s="31">
        <f>IFERROR(AW43/AW13,"")</f>
        <v/>
      </c>
    </row>
    <row r="78"/>
    <row r="79"/>
    <row r="80"/>
    <row r="81">
      <c r="B81" s="7" t="inlineStr">
        <is>
          <t>KPI Drivers</t>
        </is>
      </c>
      <c r="C81" s="7" t="n"/>
      <c r="D81" s="7" t="n"/>
      <c r="E81" s="7" t="n"/>
      <c r="F81" s="7" t="n"/>
      <c r="G81" s="7" t="n"/>
      <c r="H81" s="7" t="n"/>
      <c r="I81" s="7" t="n"/>
      <c r="J81" s="7" t="n"/>
      <c r="K81" s="7" t="n"/>
      <c r="L81" s="7" t="n"/>
      <c r="M81" s="7" t="n"/>
      <c r="N81" s="7" t="n"/>
      <c r="O81" s="7" t="n"/>
      <c r="P81" s="7" t="n"/>
      <c r="Q81" s="7" t="n"/>
      <c r="R81" s="7" t="n"/>
      <c r="S81" s="7" t="n"/>
      <c r="T81" s="7" t="n"/>
      <c r="U81" s="7" t="n"/>
      <c r="V81" s="7" t="n"/>
      <c r="W81" s="7" t="n"/>
      <c r="X81" s="7" t="n"/>
      <c r="Y81" s="7" t="n"/>
      <c r="Z81" s="7" t="n"/>
      <c r="AA81" s="7" t="n"/>
      <c r="AB81" s="7" t="n"/>
      <c r="AC81" s="7" t="n"/>
      <c r="AD81" s="7" t="n"/>
      <c r="AE81" s="7" t="n"/>
      <c r="AF81" s="7" t="n"/>
      <c r="AG81" s="7" t="n"/>
      <c r="AH81" s="7" t="n"/>
      <c r="AI81" s="7" t="n"/>
      <c r="AJ81" s="7" t="n"/>
      <c r="AK81" s="7" t="n"/>
      <c r="AL81" s="7" t="n"/>
      <c r="AN81" s="7" t="n"/>
      <c r="AO81" s="7" t="n"/>
      <c r="AP81" s="7" t="n"/>
      <c r="AQ81" s="7" t="n"/>
      <c r="AR81" s="7" t="n"/>
      <c r="AS81" s="7" t="n"/>
      <c r="AT81" s="7" t="n"/>
      <c r="AU81" s="7" t="n"/>
      <c r="AV81" s="7" t="n"/>
      <c r="AW81" s="7" t="n"/>
    </row>
    <row r="82"/>
    <row r="83">
      <c r="C83" s="6" t="inlineStr">
        <is>
          <t>BP&amp;C Subscription Revenue ($M)</t>
        </is>
      </c>
      <c r="W83" s="28" t="n">
        <v>1530</v>
      </c>
      <c r="X83" s="28" t="n">
        <v>1600</v>
      </c>
      <c r="Y83" s="28" t="n">
        <v>1650</v>
      </c>
      <c r="Z83" s="28" t="n">
        <v>1720</v>
      </c>
      <c r="AA83" s="28" t="n">
        <v>1780</v>
      </c>
      <c r="AB83" s="28" t="n">
        <v>1850</v>
      </c>
      <c r="AC83" s="24">
        <f>AB83*(1+AC84)</f>
        <v/>
      </c>
      <c r="AD83" s="24">
        <f>AC83*(1+AD84)</f>
        <v/>
      </c>
      <c r="AE83" s="24">
        <f>AD83*(1+AE84)</f>
        <v/>
      </c>
      <c r="AF83" s="24">
        <f>AE83*(1+AF84)</f>
        <v/>
      </c>
      <c r="AG83" s="24">
        <f>AF83*(1+AG84)</f>
        <v/>
      </c>
      <c r="AH83" s="24">
        <f>AG83*(1+AH84)</f>
        <v/>
      </c>
      <c r="AI83" s="24">
        <f>AH83*(1+AI84)</f>
        <v/>
      </c>
      <c r="AJ83" s="24">
        <f>AI83*(1+AJ84)</f>
        <v/>
      </c>
      <c r="AK83" s="24">
        <f>AJ83*(1+AK84)</f>
        <v/>
      </c>
      <c r="AL83" s="24">
        <f>AK83*(1+AL84)</f>
        <v/>
      </c>
      <c r="AS83" s="24">
        <f>AA83+AB83+AC83+AD83</f>
        <v/>
      </c>
      <c r="AT83" s="24">
        <f>AE83+AF83+AG83+AH83</f>
        <v/>
      </c>
      <c r="AU83" s="24">
        <f>AI83+AJ83+AK83+AL83</f>
        <v/>
      </c>
      <c r="AV83" s="24">
        <f>AU83*(1+AV84)</f>
        <v/>
      </c>
      <c r="AW83" s="24">
        <f>AV83*(1+AW84)</f>
        <v/>
      </c>
    </row>
    <row r="84">
      <c r="D84" s="3" t="inlineStr">
        <is>
          <t>QoQ growth % (driver) — hist implied; guide-anchored Q3'26E/Q4'26E; Q1'27E is 14-week-inclusive</t>
        </is>
      </c>
      <c r="X84" s="31">
        <f>IFERROR(X83/W83-1,"")</f>
        <v/>
      </c>
      <c r="Y84" s="31">
        <f>IFERROR(Y83/X83-1,"")</f>
        <v/>
      </c>
      <c r="Z84" s="31">
        <f>IFERROR(Z83/Y83-1,"")</f>
        <v/>
      </c>
      <c r="AA84" s="31">
        <f>IFERROR(AA83/Z83-1,"")</f>
        <v/>
      </c>
      <c r="AB84" s="31">
        <f>IFERROR(AB83/AA83-1,"")</f>
        <v/>
      </c>
      <c r="AC84" s="32" t="n">
        <v>0.014</v>
      </c>
      <c r="AD84" s="32" t="n">
        <v>0.035</v>
      </c>
      <c r="AE84" s="32" t="n">
        <v>0.095</v>
      </c>
      <c r="AF84" s="32" t="n">
        <v>-0.045</v>
      </c>
      <c r="AG84" s="32" t="n">
        <v>0.026</v>
      </c>
      <c r="AH84" s="32" t="n">
        <v>0.03</v>
      </c>
      <c r="AI84" s="32" t="n">
        <v>0.024</v>
      </c>
      <c r="AJ84" s="32" t="n">
        <v>0.022</v>
      </c>
      <c r="AK84" s="32" t="n">
        <v>0.021</v>
      </c>
      <c r="AL84" s="32" t="n">
        <v>0.026</v>
      </c>
      <c r="AS84" s="31">
        <f>IFERROR(AS83/AR83-1,"")</f>
        <v/>
      </c>
      <c r="AT84" s="31">
        <f>IFERROR(AT83/AS83-1,"")</f>
        <v/>
      </c>
      <c r="AU84" s="31">
        <f>IFERROR(AU83/AT83-1,"")</f>
        <v/>
      </c>
      <c r="AV84" s="32" t="n">
        <v>0.095</v>
      </c>
      <c r="AW84" s="32" t="n">
        <v>0.08500000000000001</v>
      </c>
    </row>
    <row r="85">
      <c r="C85" s="6" t="inlineStr">
        <is>
          <t>C&amp;MP Subscription Revenue ($M)</t>
        </is>
      </c>
      <c r="W85" s="28" t="n">
        <v>3920</v>
      </c>
      <c r="X85" s="28" t="n">
        <v>4020</v>
      </c>
      <c r="Y85" s="28" t="n">
        <v>4120</v>
      </c>
      <c r="Z85" s="28" t="n">
        <v>4250</v>
      </c>
      <c r="AA85" s="28" t="n">
        <v>4390</v>
      </c>
      <c r="AB85" s="28" t="n">
        <v>4540</v>
      </c>
      <c r="AC85" s="24">
        <f>AB85*(1+AC86)</f>
        <v/>
      </c>
      <c r="AD85" s="24">
        <f>AC85*(1+AD86)</f>
        <v/>
      </c>
      <c r="AE85" s="24">
        <f>AD85*(1+AE86)</f>
        <v/>
      </c>
      <c r="AF85" s="24">
        <f>AE85*(1+AF86)</f>
        <v/>
      </c>
      <c r="AG85" s="24">
        <f>AF85*(1+AG86)</f>
        <v/>
      </c>
      <c r="AH85" s="24">
        <f>AG85*(1+AH86)</f>
        <v/>
      </c>
      <c r="AI85" s="24">
        <f>AH85*(1+AI86)</f>
        <v/>
      </c>
      <c r="AJ85" s="24">
        <f>AI85*(1+AJ86)</f>
        <v/>
      </c>
      <c r="AK85" s="24">
        <f>AJ85*(1+AK86)</f>
        <v/>
      </c>
      <c r="AL85" s="24">
        <f>AK85*(1+AL86)</f>
        <v/>
      </c>
      <c r="AS85" s="24">
        <f>AA85+AB85+AC85+AD85</f>
        <v/>
      </c>
      <c r="AT85" s="24">
        <f>AE85+AF85+AG85+AH85</f>
        <v/>
      </c>
      <c r="AU85" s="24">
        <f>AI85+AJ85+AK85+AL85</f>
        <v/>
      </c>
      <c r="AV85" s="24">
        <f>AU85*(1+AV86)</f>
        <v/>
      </c>
      <c r="AW85" s="24">
        <f>AV85*(1+AW86)</f>
        <v/>
      </c>
    </row>
    <row r="86">
      <c r="D86" s="3" t="inlineStr">
        <is>
          <t>QoQ growth % (driver) — hist implied; incl. Semrush from Q2'26; Q1'27E is 14-week-inclusive</t>
        </is>
      </c>
      <c r="X86" s="31">
        <f>IFERROR(X85/W85-1,"")</f>
        <v/>
      </c>
      <c r="Y86" s="31">
        <f>IFERROR(Y85/X85-1,"")</f>
        <v/>
      </c>
      <c r="Z86" s="31">
        <f>IFERROR(Z85/Y85-1,"")</f>
        <v/>
      </c>
      <c r="AA86" s="31">
        <f>IFERROR(AA85/Z85-1,"")</f>
        <v/>
      </c>
      <c r="AB86" s="31">
        <f>IFERROR(AB85/AA85-1,"")</f>
        <v/>
      </c>
      <c r="AC86" s="32" t="n">
        <v>0.017</v>
      </c>
      <c r="AD86" s="32" t="n">
        <v>0.012</v>
      </c>
      <c r="AE86" s="32" t="n">
        <v>0.08500000000000001</v>
      </c>
      <c r="AF86" s="32" t="n">
        <v>-0.055</v>
      </c>
      <c r="AG86" s="32" t="n">
        <v>0.016</v>
      </c>
      <c r="AH86" s="32" t="n">
        <v>0.018</v>
      </c>
      <c r="AI86" s="32" t="n">
        <v>0.015</v>
      </c>
      <c r="AJ86" s="32" t="n">
        <v>0.014</v>
      </c>
      <c r="AK86" s="32" t="n">
        <v>0.014</v>
      </c>
      <c r="AL86" s="32" t="n">
        <v>0.016</v>
      </c>
      <c r="AS86" s="31">
        <f>IFERROR(AS85/AR85-1,"")</f>
        <v/>
      </c>
      <c r="AT86" s="31">
        <f>IFERROR(AT85/AS85-1,"")</f>
        <v/>
      </c>
      <c r="AU86" s="31">
        <f>IFERROR(AU85/AT85-1,"")</f>
        <v/>
      </c>
      <c r="AV86" s="32" t="n">
        <v>0.06</v>
      </c>
      <c r="AW86" s="32" t="n">
        <v>0.055</v>
      </c>
    </row>
    <row r="87">
      <c r="C87" s="8" t="inlineStr">
        <is>
          <t>Other Subscription Revenue ($M, residual = IS Subscription − BP&amp;C − C&amp;MP)</t>
        </is>
      </c>
      <c r="W87" s="24">
        <f>W10-W83-W85</f>
        <v/>
      </c>
      <c r="X87" s="24">
        <f>X10-X83-X85</f>
        <v/>
      </c>
      <c r="Y87" s="24">
        <f>Y10-Y83-Y85</f>
        <v/>
      </c>
      <c r="Z87" s="24">
        <f>Z10-Z83-Z85</f>
        <v/>
      </c>
      <c r="AA87" s="24">
        <f>AA10-AA83-AA85</f>
        <v/>
      </c>
      <c r="AB87" s="24">
        <f>AB10-AB83-AB85</f>
        <v/>
      </c>
      <c r="AC87" s="24">
        <f>AB87</f>
        <v/>
      </c>
      <c r="AD87" s="24">
        <f>AC87</f>
        <v/>
      </c>
      <c r="AE87" s="24">
        <f>AD87</f>
        <v/>
      </c>
      <c r="AF87" s="24">
        <f>AE87</f>
        <v/>
      </c>
      <c r="AG87" s="24">
        <f>AF87</f>
        <v/>
      </c>
      <c r="AH87" s="24">
        <f>AG87</f>
        <v/>
      </c>
      <c r="AI87" s="24">
        <f>AH87</f>
        <v/>
      </c>
      <c r="AJ87" s="24">
        <f>AI87</f>
        <v/>
      </c>
      <c r="AK87" s="24">
        <f>AJ87</f>
        <v/>
      </c>
      <c r="AL87" s="24">
        <f>AK87</f>
        <v/>
      </c>
      <c r="AS87" s="24">
        <f>AA87+AB87+AC87+AD87</f>
        <v/>
      </c>
      <c r="AT87" s="24">
        <f>AE87+AF87+AG87+AH87</f>
        <v/>
      </c>
      <c r="AU87" s="24">
        <f>AI87+AJ87+AK87+AL87</f>
        <v/>
      </c>
      <c r="AV87" s="24">
        <f>AU87</f>
        <v/>
      </c>
      <c r="AW87" s="24">
        <f>AV87</f>
        <v/>
      </c>
    </row>
    <row r="88">
      <c r="C88" s="6" t="inlineStr">
        <is>
          <t>Total Subscription Revenue ($M, derived = BP&amp;C + C&amp;MP + Other)</t>
        </is>
      </c>
      <c r="W88" s="26">
        <f>W83+W85+W87</f>
        <v/>
      </c>
      <c r="X88" s="26">
        <f>X83+X85+X87</f>
        <v/>
      </c>
      <c r="Y88" s="26">
        <f>Y83+Y85+Y87</f>
        <v/>
      </c>
      <c r="Z88" s="26">
        <f>Z83+Z85+Z87</f>
        <v/>
      </c>
      <c r="AA88" s="26">
        <f>AA83+AA85+AA87</f>
        <v/>
      </c>
      <c r="AB88" s="26">
        <f>AB83+AB85+AB87</f>
        <v/>
      </c>
      <c r="AC88" s="26">
        <f>AC83+AC85+AC87</f>
        <v/>
      </c>
      <c r="AD88" s="26">
        <f>AD83+AD85+AD87</f>
        <v/>
      </c>
      <c r="AE88" s="26">
        <f>AE83+AE85+AE87</f>
        <v/>
      </c>
      <c r="AF88" s="26">
        <f>AF83+AF85+AF87</f>
        <v/>
      </c>
      <c r="AG88" s="26">
        <f>AG83+AG85+AG87</f>
        <v/>
      </c>
      <c r="AH88" s="26">
        <f>AH83+AH85+AH87</f>
        <v/>
      </c>
      <c r="AI88" s="26">
        <f>AI83+AI85+AI87</f>
        <v/>
      </c>
      <c r="AJ88" s="26">
        <f>AJ83+AJ85+AJ87</f>
        <v/>
      </c>
      <c r="AK88" s="26">
        <f>AK83+AK85+AK87</f>
        <v/>
      </c>
      <c r="AL88" s="26">
        <f>AL83+AL85+AL87</f>
        <v/>
      </c>
      <c r="AS88" s="26">
        <f>AS83+AS85+AS87</f>
        <v/>
      </c>
      <c r="AT88" s="26">
        <f>AT83+AT85+AT87</f>
        <v/>
      </c>
      <c r="AU88" s="26">
        <f>AU83+AU85+AU87</f>
        <v/>
      </c>
      <c r="AV88" s="26">
        <f>AV83+AV85+AV87</f>
        <v/>
      </c>
      <c r="AW88" s="26">
        <f>AW83+AW85+AW87</f>
        <v/>
      </c>
    </row>
    <row r="89">
      <c r="D89" s="3" t="inlineStr">
        <is>
          <t>Recon: KPI Total Subscription vs IS Subscription Revenue</t>
        </is>
      </c>
      <c r="W89" s="38">
        <f>IFERROR(W88-W10,"")</f>
        <v/>
      </c>
      <c r="X89" s="38">
        <f>IFERROR(X88-X10,"")</f>
        <v/>
      </c>
      <c r="Y89" s="38">
        <f>IFERROR(Y88-Y10,"")</f>
        <v/>
      </c>
      <c r="Z89" s="38">
        <f>IFERROR(Z88-Z10,"")</f>
        <v/>
      </c>
      <c r="AA89" s="38">
        <f>IFERROR(AA88-AA10,"")</f>
        <v/>
      </c>
      <c r="AB89" s="38">
        <f>IFERROR(AB88-AB10,"")</f>
        <v/>
      </c>
      <c r="AC89" s="38">
        <f>IFERROR(AC88-AC10,"")</f>
        <v/>
      </c>
      <c r="AD89" s="38">
        <f>IFERROR(AD88-AD10,"")</f>
        <v/>
      </c>
      <c r="AE89" s="38">
        <f>IFERROR(AE88-AE10,"")</f>
        <v/>
      </c>
      <c r="AF89" s="38">
        <f>IFERROR(AF88-AF10,"")</f>
        <v/>
      </c>
      <c r="AG89" s="38">
        <f>IFERROR(AG88-AG10,"")</f>
        <v/>
      </c>
      <c r="AH89" s="38">
        <f>IFERROR(AH88-AH10,"")</f>
        <v/>
      </c>
      <c r="AI89" s="38">
        <f>IFERROR(AI88-AI10,"")</f>
        <v/>
      </c>
      <c r="AJ89" s="38">
        <f>IFERROR(AJ88-AJ10,"")</f>
        <v/>
      </c>
      <c r="AK89" s="38">
        <f>IFERROR(AK88-AK10,"")</f>
        <v/>
      </c>
      <c r="AL89" s="38">
        <f>IFERROR(AL88-AL10,"")</f>
        <v/>
      </c>
      <c r="AS89" s="38">
        <f>IFERROR(AS88-AS10,"")</f>
        <v/>
      </c>
      <c r="AT89" s="38">
        <f>IFERROR(AT88-AT10,"")</f>
        <v/>
      </c>
      <c r="AU89" s="38">
        <f>IFERROR(AU88-AU10,"")</f>
        <v/>
      </c>
      <c r="AV89" s="38">
        <f>IFERROR(AV88-AV10,"")</f>
        <v/>
      </c>
      <c r="AW89" s="38">
        <f>IFERROR(AW88-AW10,"")</f>
        <v/>
      </c>
    </row>
    <row r="90"/>
    <row r="91">
      <c r="D91" s="3" t="inlineStr">
        <is>
          <t>Product Revenue QoQ growth % (driver; drives IS Product row) — INFO: forward-only</t>
        </is>
      </c>
      <c r="AC91" s="32" t="n">
        <v>0</v>
      </c>
      <c r="AD91" s="32" t="n">
        <v>0</v>
      </c>
      <c r="AE91" s="32" t="n">
        <v>0</v>
      </c>
      <c r="AF91" s="32" t="n">
        <v>0</v>
      </c>
      <c r="AG91" s="32" t="n">
        <v>0</v>
      </c>
      <c r="AH91" s="32" t="n">
        <v>0</v>
      </c>
      <c r="AI91" s="32" t="n">
        <v>0</v>
      </c>
      <c r="AJ91" s="32" t="n">
        <v>0</v>
      </c>
      <c r="AK91" s="32" t="n">
        <v>0</v>
      </c>
      <c r="AL91" s="32" t="n">
        <v>0</v>
      </c>
      <c r="AV91" s="32" t="n">
        <v>0</v>
      </c>
      <c r="AW91" s="32" t="n">
        <v>0</v>
      </c>
    </row>
    <row r="92">
      <c r="D92" s="3" t="inlineStr">
        <is>
          <t>Services and Other QoQ growth % (driver; drives IS Services row) — INFO: forward-only</t>
        </is>
      </c>
      <c r="AC92" s="32" t="n">
        <v>-0.04</v>
      </c>
      <c r="AD92" s="32" t="n">
        <v>-0.04</v>
      </c>
      <c r="AE92" s="32" t="n">
        <v>-0.04</v>
      </c>
      <c r="AF92" s="32" t="n">
        <v>-0.04</v>
      </c>
      <c r="AG92" s="32" t="n">
        <v>-0.04</v>
      </c>
      <c r="AH92" s="32" t="n">
        <v>-0.04</v>
      </c>
      <c r="AI92" s="32" t="n">
        <v>-0.04</v>
      </c>
      <c r="AJ92" s="32" t="n">
        <v>-0.04</v>
      </c>
      <c r="AK92" s="32" t="n">
        <v>-0.04</v>
      </c>
      <c r="AL92" s="32" t="n">
        <v>-0.04</v>
      </c>
      <c r="AV92" s="32" t="n">
        <v>-0.15</v>
      </c>
      <c r="AW92" s="32" t="n">
        <v>-0.15</v>
      </c>
    </row>
    <row r="93"/>
    <row r="94">
      <c r="C94" s="3" t="inlineStr">
        <is>
          <t>ARR / RPO memo (informational — disclosure regimes per kpi_drivers.md; hist only)</t>
        </is>
      </c>
    </row>
    <row r="95">
      <c r="D95" s="3" t="inlineStr">
        <is>
          <t xml:space="preserve">  Digital Media ARR ending ($M; classic regime, through FY25)</t>
        </is>
      </c>
      <c r="G95" s="28" t="n">
        <v>10690</v>
      </c>
      <c r="H95" s="28" t="n">
        <v>11210</v>
      </c>
      <c r="I95" s="28" t="n">
        <v>11670</v>
      </c>
      <c r="J95" s="28" t="n">
        <v>12240</v>
      </c>
      <c r="K95" s="28" t="n">
        <v>12570</v>
      </c>
      <c r="L95" s="28" t="n">
        <v>12950</v>
      </c>
      <c r="M95" s="28" t="n">
        <v>13400</v>
      </c>
      <c r="N95" s="28" t="n">
        <v>13970</v>
      </c>
      <c r="O95" s="28" t="n">
        <v>13670</v>
      </c>
      <c r="P95" s="28" t="n">
        <v>14140</v>
      </c>
      <c r="Q95" s="28" t="n">
        <v>14600</v>
      </c>
      <c r="R95" s="28" t="n">
        <v>15170</v>
      </c>
      <c r="S95" s="28" t="n">
        <v>15760</v>
      </c>
      <c r="T95" s="28" t="n">
        <v>16250</v>
      </c>
      <c r="U95" s="28" t="n">
        <v>16760</v>
      </c>
      <c r="V95" s="28" t="n">
        <v>17330</v>
      </c>
      <c r="W95" s="28" t="n">
        <v>17630</v>
      </c>
      <c r="X95" s="28" t="n">
        <v>18090</v>
      </c>
      <c r="Y95" s="28" t="n">
        <v>18590</v>
      </c>
      <c r="Z95" s="28" t="n">
        <v>19200</v>
      </c>
    </row>
    <row r="96">
      <c r="D96" s="3" t="inlineStr">
        <is>
          <t xml:space="preserve">  Total Adobe ARR ending ($M; FY26 regime, incl. Semrush)</t>
        </is>
      </c>
      <c r="Z96" s="28" t="n">
        <v>25200</v>
      </c>
      <c r="AA96" s="28" t="n">
        <v>26060</v>
      </c>
      <c r="AB96" s="28" t="n">
        <v>27100</v>
      </c>
    </row>
    <row r="97">
      <c r="D97" s="3" t="inlineStr">
        <is>
          <t xml:space="preserve">  AI-first ARR book ($M; disclosed from Q1'25)</t>
        </is>
      </c>
      <c r="W97" s="28" t="n">
        <v>125</v>
      </c>
      <c r="Y97" s="28" t="n">
        <v>250</v>
      </c>
      <c r="AB97" s="28" t="n">
        <v>500</v>
      </c>
    </row>
    <row r="98">
      <c r="D98" s="3" t="inlineStr">
        <is>
          <t xml:space="preserve">  Remaining Performance Obligations ($M)</t>
        </is>
      </c>
      <c r="G98" s="28" t="n">
        <v>11610</v>
      </c>
      <c r="H98" s="28" t="n">
        <v>12230</v>
      </c>
      <c r="I98" s="28" t="n">
        <v>12630</v>
      </c>
      <c r="J98" s="28" t="n">
        <v>13990</v>
      </c>
      <c r="K98" s="28" t="n">
        <v>13830</v>
      </c>
      <c r="L98" s="28" t="n">
        <v>13820</v>
      </c>
      <c r="M98" s="28" t="n">
        <v>14110</v>
      </c>
      <c r="N98" s="28" t="n">
        <v>15190</v>
      </c>
      <c r="O98" s="28" t="n">
        <v>15210</v>
      </c>
      <c r="P98" s="28" t="n">
        <v>15220</v>
      </c>
      <c r="Q98" s="28" t="n">
        <v>15720</v>
      </c>
      <c r="R98" s="28" t="n">
        <v>17220</v>
      </c>
      <c r="S98" s="28" t="n">
        <v>17580</v>
      </c>
      <c r="T98" s="28" t="n">
        <v>17860</v>
      </c>
      <c r="U98" s="28" t="n">
        <v>18140</v>
      </c>
      <c r="V98" s="28" t="n">
        <v>19960</v>
      </c>
      <c r="W98" s="28" t="n">
        <v>19690</v>
      </c>
      <c r="X98" s="28" t="n">
        <v>19690</v>
      </c>
      <c r="Y98" s="28" t="n">
        <v>20440</v>
      </c>
      <c r="Z98" s="28" t="n">
        <v>22520</v>
      </c>
      <c r="AA98" s="28" t="n">
        <v>22220</v>
      </c>
      <c r="AB98" s="28" t="n">
        <v>22270</v>
      </c>
    </row>
    <row r="99">
      <c r="D99" s="3" t="inlineStr">
        <is>
          <t xml:space="preserve">  Non-GAAP diluted EPS (as reported, $)</t>
        </is>
      </c>
      <c r="G99" s="39" t="n">
        <v>3.14</v>
      </c>
      <c r="H99" s="39" t="n">
        <v>3.03</v>
      </c>
      <c r="I99" s="39" t="n">
        <v>3.11</v>
      </c>
      <c r="J99" s="39" t="n">
        <v>3.2</v>
      </c>
      <c r="K99" s="39" t="n">
        <v>3.37</v>
      </c>
      <c r="L99" s="39" t="n">
        <v>3.35</v>
      </c>
      <c r="M99" s="39" t="n">
        <v>3.4</v>
      </c>
      <c r="N99" s="39" t="n">
        <v>3.6</v>
      </c>
      <c r="O99" s="39" t="n">
        <v>3.8</v>
      </c>
      <c r="P99" s="39" t="n">
        <v>3.91</v>
      </c>
      <c r="Q99" s="39" t="n">
        <v>4.09</v>
      </c>
      <c r="R99" s="39" t="n">
        <v>4.27</v>
      </c>
      <c r="S99" s="39" t="n">
        <v>4.48</v>
      </c>
      <c r="T99" s="39" t="n">
        <v>4.48</v>
      </c>
      <c r="U99" s="39" t="n">
        <v>4.65</v>
      </c>
      <c r="V99" s="39" t="n">
        <v>4.81</v>
      </c>
      <c r="W99" s="39" t="n">
        <v>5.08</v>
      </c>
      <c r="X99" s="39" t="n">
        <v>5.06</v>
      </c>
      <c r="Y99" s="39" t="n">
        <v>5.31</v>
      </c>
      <c r="Z99" s="39" t="n">
        <v>5.5</v>
      </c>
      <c r="AA99" s="39" t="n">
        <v>6.06</v>
      </c>
      <c r="AB99" s="39" t="n">
        <v>5.96</v>
      </c>
    </row>
    <row r="100">
      <c r="C100" s="3" t="inlineStr">
        <is>
          <t>Retired 3-segment revenue split (Digital Media / Digital Experience / Publishing &amp; Advertising; single segment from FY26)</t>
        </is>
      </c>
    </row>
    <row r="101">
      <c r="D101" s="3" t="inlineStr">
        <is>
          <t xml:space="preserve">  Digital Media revenue ($M)</t>
        </is>
      </c>
      <c r="G101" s="28" t="n">
        <v>2859</v>
      </c>
      <c r="H101" s="28" t="n">
        <v>2787</v>
      </c>
      <c r="I101" s="28" t="n">
        <v>2865</v>
      </c>
      <c r="J101" s="28" t="n">
        <v>3009</v>
      </c>
      <c r="K101" s="28" t="n">
        <v>3110</v>
      </c>
      <c r="L101" s="28" t="n">
        <v>3200</v>
      </c>
      <c r="M101" s="28" t="n">
        <v>3232</v>
      </c>
      <c r="N101" s="28" t="n">
        <v>3300</v>
      </c>
      <c r="O101" s="28" t="n">
        <v>3395</v>
      </c>
      <c r="P101" s="28" t="n">
        <v>3511</v>
      </c>
      <c r="Q101" s="28" t="n">
        <v>3594</v>
      </c>
      <c r="R101" s="28" t="n">
        <v>3716</v>
      </c>
      <c r="S101" s="28" t="n">
        <v>3816</v>
      </c>
      <c r="T101" s="28" t="n">
        <v>3908</v>
      </c>
      <c r="U101" s="28" t="n">
        <v>3995</v>
      </c>
      <c r="V101" s="28" t="n">
        <v>4145</v>
      </c>
      <c r="W101" s="28" t="n">
        <v>4227</v>
      </c>
      <c r="X101" s="28" t="n">
        <v>4345</v>
      </c>
      <c r="Y101" s="28" t="n">
        <v>4459</v>
      </c>
      <c r="Z101" s="28" t="n">
        <v>4618</v>
      </c>
      <c r="AN101" s="28" t="n">
        <v>11520</v>
      </c>
      <c r="AO101" s="28" t="n">
        <v>12842</v>
      </c>
      <c r="AP101" s="28" t="n">
        <v>14216</v>
      </c>
      <c r="AQ101" s="28" t="n">
        <v>15864</v>
      </c>
      <c r="AR101" s="28" t="n">
        <v>17649</v>
      </c>
    </row>
    <row r="102">
      <c r="D102" s="3" t="inlineStr">
        <is>
          <t xml:space="preserve">  Digital Experience revenue ($M)</t>
        </is>
      </c>
      <c r="G102" s="28" t="n">
        <v>934</v>
      </c>
      <c r="H102" s="28" t="n">
        <v>938</v>
      </c>
      <c r="I102" s="28" t="n">
        <v>985</v>
      </c>
      <c r="J102" s="28" t="n">
        <v>1010</v>
      </c>
      <c r="K102" s="28" t="n">
        <v>1057</v>
      </c>
      <c r="L102" s="28" t="n">
        <v>1095</v>
      </c>
      <c r="M102" s="28" t="n">
        <v>1120</v>
      </c>
      <c r="N102" s="28" t="n">
        <v>1150</v>
      </c>
      <c r="O102" s="28" t="n">
        <v>1176</v>
      </c>
      <c r="P102" s="28" t="n">
        <v>1222</v>
      </c>
      <c r="Q102" s="28" t="n">
        <v>1229</v>
      </c>
      <c r="R102" s="28" t="n">
        <v>1266</v>
      </c>
      <c r="S102" s="28" t="n">
        <v>1289</v>
      </c>
      <c r="T102" s="28" t="n">
        <v>1327</v>
      </c>
      <c r="U102" s="28" t="n">
        <v>1354</v>
      </c>
      <c r="V102" s="28" t="n">
        <v>1396</v>
      </c>
      <c r="W102" s="28" t="n">
        <v>1414</v>
      </c>
      <c r="X102" s="28" t="n">
        <v>1457</v>
      </c>
      <c r="Y102" s="28" t="n">
        <v>1476</v>
      </c>
      <c r="Z102" s="28" t="n">
        <v>1517</v>
      </c>
      <c r="AN102" s="28" t="n">
        <v>3867</v>
      </c>
      <c r="AO102" s="28" t="n">
        <v>4422</v>
      </c>
      <c r="AP102" s="28" t="n">
        <v>4893</v>
      </c>
      <c r="AQ102" s="28" t="n">
        <v>5366</v>
      </c>
      <c r="AR102" s="28" t="n">
        <v>5864</v>
      </c>
    </row>
    <row r="103">
      <c r="D103" s="3" t="inlineStr">
        <is>
          <t xml:space="preserve">  Publishing and Advertising revenue ($M)</t>
        </is>
      </c>
      <c r="G103" s="28" t="n">
        <v>112</v>
      </c>
      <c r="H103" s="28" t="n">
        <v>110</v>
      </c>
      <c r="I103" s="28" t="n">
        <v>85</v>
      </c>
      <c r="J103" s="28" t="n">
        <v>91</v>
      </c>
      <c r="K103" s="28" t="n">
        <v>95</v>
      </c>
      <c r="L103" s="28" t="n">
        <v>91</v>
      </c>
      <c r="M103" s="28" t="n">
        <v>81</v>
      </c>
      <c r="N103" s="28" t="n">
        <v>75</v>
      </c>
      <c r="O103" s="28" t="n">
        <v>84</v>
      </c>
      <c r="P103" s="28" t="n">
        <v>83</v>
      </c>
      <c r="Q103" s="28" t="n">
        <v>67</v>
      </c>
      <c r="R103" s="28" t="n">
        <v>66</v>
      </c>
      <c r="S103" s="28" t="n">
        <v>77</v>
      </c>
      <c r="T103" s="28" t="n">
        <v>74</v>
      </c>
      <c r="U103" s="28" t="n">
        <v>59</v>
      </c>
      <c r="V103" s="28" t="n">
        <v>65</v>
      </c>
      <c r="W103" s="28" t="n">
        <v>73</v>
      </c>
      <c r="X103" s="28" t="n">
        <v>71</v>
      </c>
      <c r="Y103" s="28" t="n">
        <v>53</v>
      </c>
      <c r="Z103" s="28" t="n">
        <v>59</v>
      </c>
      <c r="AN103" s="28" t="n">
        <v>398</v>
      </c>
      <c r="AO103" s="28" t="n">
        <v>342</v>
      </c>
      <c r="AP103" s="28" t="n">
        <v>300</v>
      </c>
      <c r="AQ103" s="28" t="n">
        <v>275</v>
      </c>
      <c r="AR103" s="28" t="n">
        <v>256</v>
      </c>
    </row>
    <row r="104"/>
    <row r="105"/>
    <row r="106">
      <c r="B106" s="15" t="inlineStr">
        <is>
          <t>Balance Sheet</t>
        </is>
      </c>
      <c r="C106" s="15" t="n"/>
      <c r="D106" s="15" t="n"/>
      <c r="E106" s="15" t="n"/>
      <c r="F106" s="15" t="n"/>
      <c r="G106" s="15" t="n"/>
      <c r="H106" s="15" t="n"/>
      <c r="I106" s="15" t="n"/>
      <c r="J106" s="15" t="n"/>
      <c r="K106" s="15" t="n"/>
      <c r="L106" s="15" t="n"/>
      <c r="M106" s="15" t="n"/>
      <c r="N106" s="15" t="n"/>
      <c r="O106" s="15" t="n"/>
      <c r="P106" s="15" t="n"/>
      <c r="Q106" s="15" t="n"/>
      <c r="R106" s="15" t="n"/>
      <c r="S106" s="15" t="n"/>
      <c r="T106" s="15" t="n"/>
      <c r="U106" s="15" t="n"/>
      <c r="V106" s="15" t="n"/>
      <c r="W106" s="15" t="n"/>
      <c r="X106" s="15" t="n"/>
      <c r="Y106" s="15" t="n"/>
      <c r="Z106" s="15" t="n"/>
      <c r="AA106" s="15" t="n"/>
      <c r="AB106" s="15" t="n"/>
      <c r="AC106" s="15" t="n"/>
      <c r="AD106" s="15" t="n"/>
      <c r="AE106" s="15" t="n"/>
      <c r="AF106" s="15" t="n"/>
      <c r="AG106" s="15" t="n"/>
      <c r="AH106" s="15" t="n"/>
      <c r="AI106" s="15" t="n"/>
      <c r="AJ106" s="15" t="n"/>
      <c r="AK106" s="15" t="n"/>
      <c r="AL106" s="15" t="n"/>
      <c r="AN106" s="15" t="n"/>
      <c r="AO106" s="15" t="n"/>
      <c r="AP106" s="15" t="n"/>
      <c r="AQ106" s="15" t="n"/>
      <c r="AR106" s="15" t="n"/>
      <c r="AS106" s="15" t="n"/>
      <c r="AT106" s="15" t="n"/>
      <c r="AU106" s="15" t="n"/>
      <c r="AV106" s="15" t="n"/>
      <c r="AW106" s="15" t="n"/>
    </row>
    <row r="107"/>
    <row r="108">
      <c r="C108" s="8" t="inlineStr">
        <is>
          <t>Cash and Cash Equivalents</t>
        </is>
      </c>
      <c r="G108" s="9" t="n">
        <v>3452</v>
      </c>
      <c r="H108" s="9" t="n">
        <v>4250</v>
      </c>
      <c r="I108" s="9" t="n">
        <v>4623</v>
      </c>
      <c r="J108" s="9" t="n">
        <v>3844</v>
      </c>
      <c r="K108" s="9" t="n">
        <v>2739</v>
      </c>
      <c r="L108" s="9" t="n">
        <v>3365</v>
      </c>
      <c r="M108" s="9" t="n">
        <v>3870</v>
      </c>
      <c r="N108" s="9" t="n">
        <v>4236</v>
      </c>
      <c r="O108" s="9" t="n">
        <v>4072</v>
      </c>
      <c r="P108" s="9" t="n">
        <v>5456</v>
      </c>
      <c r="Q108" s="9" t="n">
        <v>6601</v>
      </c>
      <c r="R108" s="9" t="n">
        <v>7141</v>
      </c>
      <c r="S108" s="9" t="n">
        <v>6254</v>
      </c>
      <c r="T108" s="9" t="n">
        <v>7660</v>
      </c>
      <c r="U108" s="9" t="n">
        <v>7193</v>
      </c>
      <c r="V108" s="9" t="n">
        <v>7613</v>
      </c>
      <c r="W108" s="9" t="n">
        <v>6758</v>
      </c>
      <c r="X108" s="9" t="n">
        <v>4931</v>
      </c>
      <c r="Y108" s="9" t="n">
        <v>4982</v>
      </c>
      <c r="Z108" s="9" t="n">
        <v>5431</v>
      </c>
      <c r="AA108" s="9" t="n">
        <v>6332</v>
      </c>
      <c r="AB108" s="9" t="n">
        <v>4919</v>
      </c>
      <c r="AC108" s="24">
        <f>AC234</f>
        <v/>
      </c>
      <c r="AD108" s="24">
        <f>AD234</f>
        <v/>
      </c>
      <c r="AE108" s="24">
        <f>AE234</f>
        <v/>
      </c>
      <c r="AF108" s="24">
        <f>AF234</f>
        <v/>
      </c>
      <c r="AG108" s="24">
        <f>AG234</f>
        <v/>
      </c>
      <c r="AH108" s="24">
        <f>AH234</f>
        <v/>
      </c>
      <c r="AI108" s="24">
        <f>AI234</f>
        <v/>
      </c>
      <c r="AJ108" s="24">
        <f>AJ234</f>
        <v/>
      </c>
      <c r="AK108" s="24">
        <f>AK234</f>
        <v/>
      </c>
      <c r="AL108" s="24">
        <f>AL234</f>
        <v/>
      </c>
      <c r="AN108" s="9" t="n">
        <v>3844</v>
      </c>
      <c r="AO108" s="9" t="n">
        <v>4236</v>
      </c>
      <c r="AP108" s="9" t="n">
        <v>7141</v>
      </c>
      <c r="AQ108" s="9" t="n">
        <v>7613</v>
      </c>
      <c r="AR108" s="9" t="n">
        <v>5431</v>
      </c>
      <c r="AS108" s="24">
        <f>AD108</f>
        <v/>
      </c>
      <c r="AT108" s="24">
        <f>AH108</f>
        <v/>
      </c>
      <c r="AU108" s="24">
        <f>AL108</f>
        <v/>
      </c>
      <c r="AV108" s="24">
        <f>AV234</f>
        <v/>
      </c>
      <c r="AW108" s="24">
        <f>AW234</f>
        <v/>
      </c>
    </row>
    <row r="109">
      <c r="C109" s="8" t="inlineStr">
        <is>
          <t>Short-term Investments</t>
        </is>
      </c>
      <c r="G109" s="13" t="n">
        <v>1511</v>
      </c>
      <c r="H109" s="13" t="n">
        <v>1518</v>
      </c>
      <c r="I109" s="13" t="n">
        <v>1541</v>
      </c>
      <c r="J109" s="13" t="n">
        <v>1954</v>
      </c>
      <c r="K109" s="13" t="n">
        <v>1962</v>
      </c>
      <c r="L109" s="13" t="n">
        <v>1934</v>
      </c>
      <c r="M109" s="13" t="n">
        <v>1894</v>
      </c>
      <c r="N109" s="13" t="n">
        <v>1860</v>
      </c>
      <c r="O109" s="13" t="n">
        <v>1581</v>
      </c>
      <c r="P109" s="13" t="n">
        <v>1145</v>
      </c>
      <c r="Q109" s="13" t="n">
        <v>915</v>
      </c>
      <c r="R109" s="13" t="n">
        <v>701</v>
      </c>
      <c r="S109" s="13" t="n">
        <v>566</v>
      </c>
      <c r="T109" s="13" t="n">
        <v>405</v>
      </c>
      <c r="U109" s="13" t="n">
        <v>322</v>
      </c>
      <c r="V109" s="13" t="n">
        <v>273</v>
      </c>
      <c r="W109" s="13" t="n">
        <v>677</v>
      </c>
      <c r="X109" s="13" t="n">
        <v>782</v>
      </c>
      <c r="Y109" s="13" t="n">
        <v>958</v>
      </c>
      <c r="Z109" s="13" t="n">
        <v>1164</v>
      </c>
      <c r="AA109" s="13" t="n">
        <v>558</v>
      </c>
      <c r="AB109" s="13" t="n">
        <v>707</v>
      </c>
      <c r="AC109" s="25">
        <f>AB109</f>
        <v/>
      </c>
      <c r="AD109" s="25">
        <f>AC109</f>
        <v/>
      </c>
      <c r="AE109" s="25">
        <f>AD109</f>
        <v/>
      </c>
      <c r="AF109" s="25">
        <f>AE109</f>
        <v/>
      </c>
      <c r="AG109" s="25">
        <f>AF109</f>
        <v/>
      </c>
      <c r="AH109" s="25">
        <f>AG109</f>
        <v/>
      </c>
      <c r="AI109" s="25">
        <f>AH109</f>
        <v/>
      </c>
      <c r="AJ109" s="25">
        <f>AI109</f>
        <v/>
      </c>
      <c r="AK109" s="25">
        <f>AJ109</f>
        <v/>
      </c>
      <c r="AL109" s="25">
        <f>AK109</f>
        <v/>
      </c>
      <c r="AN109" s="13" t="n">
        <v>1954</v>
      </c>
      <c r="AO109" s="13" t="n">
        <v>1860</v>
      </c>
      <c r="AP109" s="13" t="n">
        <v>701</v>
      </c>
      <c r="AQ109" s="13" t="n">
        <v>273</v>
      </c>
      <c r="AR109" s="13" t="n">
        <v>1164</v>
      </c>
      <c r="AS109" s="25">
        <f>AD109</f>
        <v/>
      </c>
      <c r="AT109" s="25">
        <f>AH109</f>
        <v/>
      </c>
      <c r="AU109" s="25">
        <f>AL109</f>
        <v/>
      </c>
      <c r="AV109" s="25">
        <f>AU109</f>
        <v/>
      </c>
      <c r="AW109" s="25">
        <f>AV109</f>
        <v/>
      </c>
    </row>
    <row r="110">
      <c r="C110" s="8" t="inlineStr">
        <is>
          <t>Trade Receivables, Net</t>
        </is>
      </c>
      <c r="G110" s="13" t="n">
        <v>1520</v>
      </c>
      <c r="H110" s="13" t="n">
        <v>1477</v>
      </c>
      <c r="I110" s="13" t="n">
        <v>1545</v>
      </c>
      <c r="J110" s="13" t="n">
        <v>1878</v>
      </c>
      <c r="K110" s="13" t="n">
        <v>1685</v>
      </c>
      <c r="L110" s="13" t="n">
        <v>1588</v>
      </c>
      <c r="M110" s="13" t="n">
        <v>1723</v>
      </c>
      <c r="N110" s="13" t="n">
        <v>2065</v>
      </c>
      <c r="O110" s="13" t="n">
        <v>1801</v>
      </c>
      <c r="P110" s="13" t="n">
        <v>1685</v>
      </c>
      <c r="Q110" s="13" t="n">
        <v>1851</v>
      </c>
      <c r="R110" s="13" t="n">
        <v>2224</v>
      </c>
      <c r="S110" s="13" t="n">
        <v>2057</v>
      </c>
      <c r="T110" s="13" t="n">
        <v>1612</v>
      </c>
      <c r="U110" s="13" t="n">
        <v>1802</v>
      </c>
      <c r="V110" s="13" t="n">
        <v>2072</v>
      </c>
      <c r="W110" s="13" t="n">
        <v>1973</v>
      </c>
      <c r="X110" s="13" t="n">
        <v>1735</v>
      </c>
      <c r="Y110" s="13" t="n">
        <v>2093</v>
      </c>
      <c r="Z110" s="13" t="n">
        <v>2344</v>
      </c>
      <c r="AA110" s="13" t="n">
        <v>2092</v>
      </c>
      <c r="AB110" s="13" t="n">
        <v>1993</v>
      </c>
      <c r="AC110" s="25">
        <f>AC13*AC172</f>
        <v/>
      </c>
      <c r="AD110" s="25">
        <f>AD13*AD172</f>
        <v/>
      </c>
      <c r="AE110" s="25">
        <f>AE13*AE172</f>
        <v/>
      </c>
      <c r="AF110" s="25">
        <f>AF13*AF172</f>
        <v/>
      </c>
      <c r="AG110" s="25">
        <f>AG13*AG172</f>
        <v/>
      </c>
      <c r="AH110" s="25">
        <f>AH13*AH172</f>
        <v/>
      </c>
      <c r="AI110" s="25">
        <f>AI13*AI172</f>
        <v/>
      </c>
      <c r="AJ110" s="25">
        <f>AJ13*AJ172</f>
        <v/>
      </c>
      <c r="AK110" s="25">
        <f>AK13*AK172</f>
        <v/>
      </c>
      <c r="AL110" s="25">
        <f>AL13*AL172</f>
        <v/>
      </c>
      <c r="AN110" s="13" t="n">
        <v>1878</v>
      </c>
      <c r="AO110" s="13" t="n">
        <v>2065</v>
      </c>
      <c r="AP110" s="13" t="n">
        <v>2224</v>
      </c>
      <c r="AQ110" s="13" t="n">
        <v>2072</v>
      </c>
      <c r="AR110" s="13" t="n">
        <v>2344</v>
      </c>
      <c r="AS110" s="25">
        <f>AD110</f>
        <v/>
      </c>
      <c r="AT110" s="25">
        <f>AH110</f>
        <v/>
      </c>
      <c r="AU110" s="25">
        <f>AL110</f>
        <v/>
      </c>
      <c r="AV110" s="25">
        <f>(AV13/4)*AV172</f>
        <v/>
      </c>
      <c r="AW110" s="25">
        <f>(AW13/4)*AW172</f>
        <v/>
      </c>
    </row>
    <row r="111">
      <c r="C111" s="8" t="inlineStr">
        <is>
          <t>Prepaid Expenses and Other Current Assets</t>
        </is>
      </c>
      <c r="G111" s="13" t="n">
        <v>901</v>
      </c>
      <c r="H111" s="13" t="n">
        <v>833</v>
      </c>
      <c r="I111" s="13" t="n">
        <v>910</v>
      </c>
      <c r="J111" s="13" t="n">
        <v>993</v>
      </c>
      <c r="K111" s="13" t="n">
        <v>1090</v>
      </c>
      <c r="L111" s="13" t="n">
        <v>1021</v>
      </c>
      <c r="M111" s="13" t="n">
        <v>1002</v>
      </c>
      <c r="N111" s="13" t="n">
        <v>835</v>
      </c>
      <c r="O111" s="13" t="n">
        <v>888</v>
      </c>
      <c r="P111" s="13" t="n">
        <v>988</v>
      </c>
      <c r="Q111" s="13" t="n">
        <v>1043</v>
      </c>
      <c r="R111" s="13" t="n">
        <v>1018</v>
      </c>
      <c r="S111" s="13" t="n">
        <v>1131</v>
      </c>
      <c r="T111" s="13" t="n">
        <v>1346</v>
      </c>
      <c r="U111" s="13" t="n">
        <v>1399</v>
      </c>
      <c r="V111" s="13" t="n">
        <v>1274</v>
      </c>
      <c r="W111" s="13" t="n">
        <v>1447</v>
      </c>
      <c r="X111" s="13" t="n">
        <v>1530</v>
      </c>
      <c r="Y111" s="13" t="n">
        <v>1379</v>
      </c>
      <c r="Z111" s="13" t="n">
        <v>1224</v>
      </c>
      <c r="AA111" s="13" t="n">
        <v>1404</v>
      </c>
      <c r="AB111" s="13" t="n">
        <v>1449</v>
      </c>
      <c r="AC111" s="25">
        <f>AC13*AC173</f>
        <v/>
      </c>
      <c r="AD111" s="25">
        <f>AD13*AD173</f>
        <v/>
      </c>
      <c r="AE111" s="25">
        <f>AE13*AE173</f>
        <v/>
      </c>
      <c r="AF111" s="25">
        <f>AF13*AF173</f>
        <v/>
      </c>
      <c r="AG111" s="25">
        <f>AG13*AG173</f>
        <v/>
      </c>
      <c r="AH111" s="25">
        <f>AH13*AH173</f>
        <v/>
      </c>
      <c r="AI111" s="25">
        <f>AI13*AI173</f>
        <v/>
      </c>
      <c r="AJ111" s="25">
        <f>AJ13*AJ173</f>
        <v/>
      </c>
      <c r="AK111" s="25">
        <f>AK13*AK173</f>
        <v/>
      </c>
      <c r="AL111" s="25">
        <f>AL13*AL173</f>
        <v/>
      </c>
      <c r="AN111" s="13" t="n">
        <v>993</v>
      </c>
      <c r="AO111" s="13" t="n">
        <v>835</v>
      </c>
      <c r="AP111" s="13" t="n">
        <v>1018</v>
      </c>
      <c r="AQ111" s="13" t="n">
        <v>1274</v>
      </c>
      <c r="AR111" s="13" t="n">
        <v>1224</v>
      </c>
      <c r="AS111" s="25">
        <f>AD111</f>
        <v/>
      </c>
      <c r="AT111" s="25">
        <f>AH111</f>
        <v/>
      </c>
      <c r="AU111" s="25">
        <f>AL111</f>
        <v/>
      </c>
      <c r="AV111" s="25">
        <f>(AV13/4)*AV173</f>
        <v/>
      </c>
      <c r="AW111" s="25">
        <f>(AW13/4)*AW173</f>
        <v/>
      </c>
    </row>
    <row r="112">
      <c r="B112" s="6" t="inlineStr">
        <is>
          <t>Total Current Assets</t>
        </is>
      </c>
      <c r="G112" s="10">
        <f>G108+G109+G110+G111</f>
        <v/>
      </c>
      <c r="H112" s="10">
        <f>H108+H109+H110+H111</f>
        <v/>
      </c>
      <c r="I112" s="10">
        <f>I108+I109+I110+I111</f>
        <v/>
      </c>
      <c r="J112" s="10">
        <f>J108+J109+J110+J111</f>
        <v/>
      </c>
      <c r="K112" s="10">
        <f>K108+K109+K110+K111</f>
        <v/>
      </c>
      <c r="L112" s="10">
        <f>L108+L109+L110+L111</f>
        <v/>
      </c>
      <c r="M112" s="10">
        <f>M108+M109+M110+M111</f>
        <v/>
      </c>
      <c r="N112" s="10">
        <f>N108+N109+N110+N111</f>
        <v/>
      </c>
      <c r="O112" s="10">
        <f>O108+O109+O110+O111</f>
        <v/>
      </c>
      <c r="P112" s="10">
        <f>P108+P109+P110+P111</f>
        <v/>
      </c>
      <c r="Q112" s="10">
        <f>Q108+Q109+Q110+Q111</f>
        <v/>
      </c>
      <c r="R112" s="10">
        <f>R108+R109+R110+R111</f>
        <v/>
      </c>
      <c r="S112" s="10">
        <f>S108+S109+S110+S111</f>
        <v/>
      </c>
      <c r="T112" s="10">
        <f>T108+T109+T110+T111</f>
        <v/>
      </c>
      <c r="U112" s="10">
        <f>U108+U109+U110+U111</f>
        <v/>
      </c>
      <c r="V112" s="10">
        <f>V108+V109+V110+V111</f>
        <v/>
      </c>
      <c r="W112" s="10">
        <f>W108+W109+W110+W111</f>
        <v/>
      </c>
      <c r="X112" s="10">
        <f>X108+X109+X110+X111</f>
        <v/>
      </c>
      <c r="Y112" s="10">
        <f>Y108+Y109+Y110+Y111</f>
        <v/>
      </c>
      <c r="Z112" s="10">
        <f>Z108+Z109+Z110+Z111</f>
        <v/>
      </c>
      <c r="AA112" s="10">
        <f>AA108+AA109+AA110+AA111</f>
        <v/>
      </c>
      <c r="AB112" s="10">
        <f>AB108+AB109+AB110+AB111</f>
        <v/>
      </c>
      <c r="AC112" s="10">
        <f>AC108+AC109+AC110+AC111</f>
        <v/>
      </c>
      <c r="AD112" s="10">
        <f>AD108+AD109+AD110+AD111</f>
        <v/>
      </c>
      <c r="AE112" s="10">
        <f>AE108+AE109+AE110+AE111</f>
        <v/>
      </c>
      <c r="AF112" s="10">
        <f>AF108+AF109+AF110+AF111</f>
        <v/>
      </c>
      <c r="AG112" s="10">
        <f>AG108+AG109+AG110+AG111</f>
        <v/>
      </c>
      <c r="AH112" s="10">
        <f>AH108+AH109+AH110+AH111</f>
        <v/>
      </c>
      <c r="AI112" s="10">
        <f>AI108+AI109+AI110+AI111</f>
        <v/>
      </c>
      <c r="AJ112" s="10">
        <f>AJ108+AJ109+AJ110+AJ111</f>
        <v/>
      </c>
      <c r="AK112" s="10">
        <f>AK108+AK109+AK110+AK111</f>
        <v/>
      </c>
      <c r="AL112" s="10">
        <f>AL108+AL109+AL110+AL111</f>
        <v/>
      </c>
      <c r="AN112" s="10">
        <f>AN108+AN109+AN110+AN111</f>
        <v/>
      </c>
      <c r="AO112" s="10">
        <f>AO108+AO109+AO110+AO111</f>
        <v/>
      </c>
      <c r="AP112" s="10">
        <f>AP108+AP109+AP110+AP111</f>
        <v/>
      </c>
      <c r="AQ112" s="10">
        <f>AQ108+AQ109+AQ110+AQ111</f>
        <v/>
      </c>
      <c r="AR112" s="10">
        <f>AR108+AR109+AR110+AR111</f>
        <v/>
      </c>
      <c r="AS112" s="26">
        <f>AD112</f>
        <v/>
      </c>
      <c r="AT112" s="26">
        <f>AH112</f>
        <v/>
      </c>
      <c r="AU112" s="26">
        <f>AL112</f>
        <v/>
      </c>
      <c r="AV112" s="10">
        <f>AV108+AV109+AV110+AV111</f>
        <v/>
      </c>
      <c r="AW112" s="10">
        <f>AW108+AW109+AW110+AW111</f>
        <v/>
      </c>
    </row>
    <row r="113">
      <c r="D113" s="3" t="inlineStr">
        <is>
          <t>Recon: Total CA</t>
        </is>
      </c>
      <c r="G113" s="27">
        <f>IF(_reported!G17="","",G112-_reported!G17)</f>
        <v/>
      </c>
      <c r="H113" s="27">
        <f>IF(_reported!H17="","",H112-_reported!H17)</f>
        <v/>
      </c>
      <c r="I113" s="27">
        <f>IF(_reported!I17="","",I112-_reported!I17)</f>
        <v/>
      </c>
      <c r="J113" s="27">
        <f>IF(_reported!J17="","",J112-_reported!J17)</f>
        <v/>
      </c>
      <c r="K113" s="27">
        <f>IF(_reported!K17="","",K112-_reported!K17)</f>
        <v/>
      </c>
      <c r="L113" s="27">
        <f>IF(_reported!L17="","",L112-_reported!L17)</f>
        <v/>
      </c>
      <c r="M113" s="27">
        <f>IF(_reported!M17="","",M112-_reported!M17)</f>
        <v/>
      </c>
      <c r="N113" s="27">
        <f>IF(_reported!N17="","",N112-_reported!N17)</f>
        <v/>
      </c>
      <c r="O113" s="27">
        <f>IF(_reported!O17="","",O112-_reported!O17)</f>
        <v/>
      </c>
      <c r="P113" s="27">
        <f>IF(_reported!P17="","",P112-_reported!P17)</f>
        <v/>
      </c>
      <c r="Q113" s="27">
        <f>IF(_reported!Q17="","",Q112-_reported!Q17)</f>
        <v/>
      </c>
      <c r="R113" s="27">
        <f>IF(_reported!R17="","",R112-_reported!R17)</f>
        <v/>
      </c>
      <c r="S113" s="27">
        <f>IF(_reported!S17="","",S112-_reported!S17)</f>
        <v/>
      </c>
      <c r="T113" s="27">
        <f>IF(_reported!T17="","",T112-_reported!T17)</f>
        <v/>
      </c>
      <c r="U113" s="27">
        <f>IF(_reported!U17="","",U112-_reported!U17)</f>
        <v/>
      </c>
      <c r="V113" s="27">
        <f>IF(_reported!V17="","",V112-_reported!V17)</f>
        <v/>
      </c>
      <c r="W113" s="27">
        <f>IF(_reported!W17="","",W112-_reported!W17)</f>
        <v/>
      </c>
      <c r="X113" s="27">
        <f>IF(_reported!X17="","",X112-_reported!X17)</f>
        <v/>
      </c>
      <c r="Y113" s="27">
        <f>IF(_reported!Y17="","",Y112-_reported!Y17)</f>
        <v/>
      </c>
      <c r="Z113" s="27">
        <f>IF(_reported!Z17="","",Z112-_reported!Z17)</f>
        <v/>
      </c>
      <c r="AA113" s="27">
        <f>IF(_reported!AA17="","",AA112-_reported!AA17)</f>
        <v/>
      </c>
      <c r="AB113" s="27">
        <f>IF(_reported!AB17="","",AB112-_reported!AB17)</f>
        <v/>
      </c>
      <c r="AN113" s="27">
        <f>IF(_reported!AN17="","",AN112-_reported!AN17)</f>
        <v/>
      </c>
      <c r="AO113" s="27">
        <f>IF(_reported!AO17="","",AO112-_reported!AO17)</f>
        <v/>
      </c>
      <c r="AP113" s="27">
        <f>IF(_reported!AP17="","",AP112-_reported!AP17)</f>
        <v/>
      </c>
      <c r="AQ113" s="27">
        <f>IF(_reported!AQ17="","",AQ112-_reported!AQ17)</f>
        <v/>
      </c>
      <c r="AR113" s="27">
        <f>IF(_reported!AR17="","",AR112-_reported!AR17)</f>
        <v/>
      </c>
    </row>
    <row r="114"/>
    <row r="115">
      <c r="C115" s="8" t="inlineStr">
        <is>
          <t>Property and Equipment, Net</t>
        </is>
      </c>
      <c r="G115" s="9" t="n">
        <v>1530</v>
      </c>
      <c r="H115" s="9" t="n">
        <v>1573</v>
      </c>
      <c r="I115" s="9" t="n">
        <v>1629</v>
      </c>
      <c r="J115" s="9" t="n">
        <v>1673</v>
      </c>
      <c r="K115" s="9" t="n">
        <v>1703</v>
      </c>
      <c r="L115" s="9" t="n">
        <v>1790</v>
      </c>
      <c r="M115" s="9" t="n">
        <v>1858</v>
      </c>
      <c r="N115" s="9" t="n">
        <v>1908</v>
      </c>
      <c r="O115" s="9" t="n">
        <v>1967</v>
      </c>
      <c r="P115" s="9" t="n">
        <v>2032</v>
      </c>
      <c r="Q115" s="9" t="n">
        <v>2036</v>
      </c>
      <c r="R115" s="9" t="n">
        <v>2030</v>
      </c>
      <c r="S115" s="9" t="n">
        <v>1988</v>
      </c>
      <c r="T115" s="9" t="n">
        <v>1969</v>
      </c>
      <c r="U115" s="9" t="n">
        <v>1969</v>
      </c>
      <c r="V115" s="9" t="n">
        <v>1936</v>
      </c>
      <c r="W115" s="9" t="n">
        <v>1893</v>
      </c>
      <c r="X115" s="9" t="n">
        <v>1890</v>
      </c>
      <c r="Y115" s="9" t="n">
        <v>1908</v>
      </c>
      <c r="Z115" s="9" t="n">
        <v>1873</v>
      </c>
      <c r="AA115" s="9" t="n">
        <v>1852</v>
      </c>
      <c r="AB115" s="9" t="n">
        <v>1870</v>
      </c>
      <c r="AC115" s="24">
        <f>AB115-AC213-AB115*AC178</f>
        <v/>
      </c>
      <c r="AD115" s="24">
        <f>AC115-AD213-AC115*AD178</f>
        <v/>
      </c>
      <c r="AE115" s="24">
        <f>AD115-AE213-AD115*AE178</f>
        <v/>
      </c>
      <c r="AF115" s="24">
        <f>AE115-AF213-AE115*AF178</f>
        <v/>
      </c>
      <c r="AG115" s="24">
        <f>AF115-AG213-AF115*AG178</f>
        <v/>
      </c>
      <c r="AH115" s="24">
        <f>AG115-AH213-AG115*AH178</f>
        <v/>
      </c>
      <c r="AI115" s="24">
        <f>AH115-AI213-AH115*AI178</f>
        <v/>
      </c>
      <c r="AJ115" s="24">
        <f>AI115-AJ213-AI115*AJ178</f>
        <v/>
      </c>
      <c r="AK115" s="24">
        <f>AJ115-AK213-AJ115*AK178</f>
        <v/>
      </c>
      <c r="AL115" s="24">
        <f>AK115-AL213-AK115*AL178</f>
        <v/>
      </c>
      <c r="AN115" s="9" t="n">
        <v>1673</v>
      </c>
      <c r="AO115" s="9" t="n">
        <v>1908</v>
      </c>
      <c r="AP115" s="9" t="n">
        <v>2030</v>
      </c>
      <c r="AQ115" s="9" t="n">
        <v>1936</v>
      </c>
      <c r="AR115" s="9" t="n">
        <v>1873</v>
      </c>
      <c r="AS115" s="24">
        <f>AD115</f>
        <v/>
      </c>
      <c r="AT115" s="24">
        <f>AH115</f>
        <v/>
      </c>
      <c r="AU115" s="24">
        <f>AL115</f>
        <v/>
      </c>
      <c r="AV115" s="24">
        <f>AU115-AV213-AU115*AV178</f>
        <v/>
      </c>
      <c r="AW115" s="24">
        <f>AV115-AW213-AV115*AW178</f>
        <v/>
      </c>
    </row>
    <row r="116">
      <c r="C116" s="8" t="inlineStr">
        <is>
          <t>Operating Lease Right-of-Use Assets, Net</t>
        </is>
      </c>
      <c r="G116" s="13" t="n">
        <v>477</v>
      </c>
      <c r="H116" s="13" t="n">
        <v>458</v>
      </c>
      <c r="I116" s="13" t="n">
        <v>452</v>
      </c>
      <c r="J116" s="13" t="n">
        <v>443</v>
      </c>
      <c r="K116" s="13" t="n">
        <v>435</v>
      </c>
      <c r="L116" s="13" t="n">
        <v>430</v>
      </c>
      <c r="M116" s="13" t="n">
        <v>414</v>
      </c>
      <c r="N116" s="13" t="n">
        <v>407</v>
      </c>
      <c r="O116" s="13" t="n">
        <v>402</v>
      </c>
      <c r="P116" s="13" t="n">
        <v>389</v>
      </c>
      <c r="Q116" s="13" t="n">
        <v>373</v>
      </c>
      <c r="R116" s="13" t="n">
        <v>358</v>
      </c>
      <c r="S116" s="13" t="n">
        <v>366</v>
      </c>
      <c r="T116" s="13" t="n">
        <v>381</v>
      </c>
      <c r="U116" s="13" t="n">
        <v>368</v>
      </c>
      <c r="V116" s="13" t="n">
        <v>281</v>
      </c>
      <c r="W116" s="13" t="n">
        <v>266</v>
      </c>
      <c r="X116" s="13" t="n">
        <v>259</v>
      </c>
      <c r="Y116" s="13" t="n">
        <v>307</v>
      </c>
      <c r="Z116" s="13" t="n">
        <v>312</v>
      </c>
      <c r="AA116" s="13" t="n">
        <v>305</v>
      </c>
      <c r="AB116" s="13" t="n">
        <v>299</v>
      </c>
      <c r="AC116" s="25">
        <f>AB116</f>
        <v/>
      </c>
      <c r="AD116" s="25">
        <f>AC116</f>
        <v/>
      </c>
      <c r="AE116" s="25">
        <f>AD116</f>
        <v/>
      </c>
      <c r="AF116" s="25">
        <f>AE116</f>
        <v/>
      </c>
      <c r="AG116" s="25">
        <f>AF116</f>
        <v/>
      </c>
      <c r="AH116" s="25">
        <f>AG116</f>
        <v/>
      </c>
      <c r="AI116" s="25">
        <f>AH116</f>
        <v/>
      </c>
      <c r="AJ116" s="25">
        <f>AI116</f>
        <v/>
      </c>
      <c r="AK116" s="25">
        <f>AJ116</f>
        <v/>
      </c>
      <c r="AL116" s="25">
        <f>AK116</f>
        <v/>
      </c>
      <c r="AN116" s="13" t="n">
        <v>443</v>
      </c>
      <c r="AO116" s="13" t="n">
        <v>407</v>
      </c>
      <c r="AP116" s="13" t="n">
        <v>358</v>
      </c>
      <c r="AQ116" s="13" t="n">
        <v>281</v>
      </c>
      <c r="AR116" s="13" t="n">
        <v>312</v>
      </c>
      <c r="AS116" s="25">
        <f>AD116</f>
        <v/>
      </c>
      <c r="AT116" s="25">
        <f>AH116</f>
        <v/>
      </c>
      <c r="AU116" s="25">
        <f>AL116</f>
        <v/>
      </c>
      <c r="AV116" s="25">
        <f>AU116</f>
        <v/>
      </c>
      <c r="AW116" s="25">
        <f>AV116</f>
        <v/>
      </c>
    </row>
    <row r="117">
      <c r="C117" s="8" t="inlineStr">
        <is>
          <t>Goodwill</t>
        </is>
      </c>
      <c r="G117" s="13" t="n">
        <v>11845</v>
      </c>
      <c r="H117" s="13" t="n">
        <v>11859</v>
      </c>
      <c r="I117" s="13" t="n">
        <v>11838</v>
      </c>
      <c r="J117" s="13" t="n">
        <v>12668</v>
      </c>
      <c r="K117" s="13" t="n">
        <v>12795</v>
      </c>
      <c r="L117" s="13" t="n">
        <v>12801</v>
      </c>
      <c r="M117" s="13" t="n">
        <v>12756</v>
      </c>
      <c r="N117" s="13" t="n">
        <v>12787</v>
      </c>
      <c r="O117" s="13" t="n">
        <v>12792</v>
      </c>
      <c r="P117" s="13" t="n">
        <v>12796</v>
      </c>
      <c r="Q117" s="13" t="n">
        <v>12800</v>
      </c>
      <c r="R117" s="13" t="n">
        <v>12805</v>
      </c>
      <c r="S117" s="13" t="n">
        <v>12803</v>
      </c>
      <c r="T117" s="13" t="n">
        <v>12803</v>
      </c>
      <c r="U117" s="13" t="n">
        <v>12814</v>
      </c>
      <c r="V117" s="13" t="n">
        <v>12788</v>
      </c>
      <c r="W117" s="13" t="n">
        <v>12777</v>
      </c>
      <c r="X117" s="13" t="n">
        <v>12830</v>
      </c>
      <c r="Y117" s="13" t="n">
        <v>12862</v>
      </c>
      <c r="Z117" s="13" t="n">
        <v>12857</v>
      </c>
      <c r="AA117" s="13" t="n">
        <v>12869</v>
      </c>
      <c r="AB117" s="13" t="n">
        <v>14041</v>
      </c>
      <c r="AC117" s="25">
        <f>AB117</f>
        <v/>
      </c>
      <c r="AD117" s="25">
        <f>AC117</f>
        <v/>
      </c>
      <c r="AE117" s="25">
        <f>AD117</f>
        <v/>
      </c>
      <c r="AF117" s="25">
        <f>AE117</f>
        <v/>
      </c>
      <c r="AG117" s="25">
        <f>AF117</f>
        <v/>
      </c>
      <c r="AH117" s="25">
        <f>AG117</f>
        <v/>
      </c>
      <c r="AI117" s="25">
        <f>AH117</f>
        <v/>
      </c>
      <c r="AJ117" s="25">
        <f>AI117</f>
        <v/>
      </c>
      <c r="AK117" s="25">
        <f>AJ117</f>
        <v/>
      </c>
      <c r="AL117" s="25">
        <f>AK117</f>
        <v/>
      </c>
      <c r="AN117" s="13" t="n">
        <v>12668</v>
      </c>
      <c r="AO117" s="13" t="n">
        <v>12787</v>
      </c>
      <c r="AP117" s="13" t="n">
        <v>12805</v>
      </c>
      <c r="AQ117" s="13" t="n">
        <v>12788</v>
      </c>
      <c r="AR117" s="13" t="n">
        <v>12857</v>
      </c>
      <c r="AS117" s="25">
        <f>AD117</f>
        <v/>
      </c>
      <c r="AT117" s="25">
        <f>AH117</f>
        <v/>
      </c>
      <c r="AU117" s="25">
        <f>AL117</f>
        <v/>
      </c>
      <c r="AV117" s="25">
        <f>AU117</f>
        <v/>
      </c>
      <c r="AW117" s="25">
        <f>AV117</f>
        <v/>
      </c>
    </row>
    <row r="118">
      <c r="C118" s="8" t="inlineStr">
        <is>
          <t>Other Intangibles, Net</t>
        </is>
      </c>
      <c r="G118" s="13" t="n">
        <v>1729</v>
      </c>
      <c r="H118" s="13" t="n">
        <v>1641</v>
      </c>
      <c r="I118" s="13" t="n">
        <v>1557</v>
      </c>
      <c r="J118" s="13" t="n">
        <v>1820</v>
      </c>
      <c r="K118" s="13" t="n">
        <v>1743</v>
      </c>
      <c r="L118" s="13" t="n">
        <v>1650</v>
      </c>
      <c r="M118" s="13" t="n">
        <v>1548</v>
      </c>
      <c r="N118" s="13" t="n">
        <v>1449</v>
      </c>
      <c r="O118" s="13" t="n">
        <v>1354</v>
      </c>
      <c r="P118" s="13" t="n">
        <v>1258</v>
      </c>
      <c r="Q118" s="13" t="n">
        <v>1167</v>
      </c>
      <c r="R118" s="13" t="n">
        <v>1088</v>
      </c>
      <c r="S118" s="13" t="n">
        <v>1011</v>
      </c>
      <c r="T118" s="13" t="n">
        <v>933</v>
      </c>
      <c r="U118" s="13" t="n">
        <v>858</v>
      </c>
      <c r="V118" s="13" t="n">
        <v>782</v>
      </c>
      <c r="W118" s="13" t="n">
        <v>706</v>
      </c>
      <c r="X118" s="13" t="n">
        <v>631</v>
      </c>
      <c r="Y118" s="13" t="n">
        <v>555</v>
      </c>
      <c r="Z118" s="13" t="n">
        <v>495</v>
      </c>
      <c r="AA118" s="13" t="n">
        <v>454</v>
      </c>
      <c r="AB118" s="13" t="n">
        <v>1012</v>
      </c>
      <c r="AC118" s="25">
        <f>AB118*(1-AC179)</f>
        <v/>
      </c>
      <c r="AD118" s="25">
        <f>AC118*(1-AD179)</f>
        <v/>
      </c>
      <c r="AE118" s="25">
        <f>AD118*(1-AE179)</f>
        <v/>
      </c>
      <c r="AF118" s="25">
        <f>AE118*(1-AF179)</f>
        <v/>
      </c>
      <c r="AG118" s="25">
        <f>AF118*(1-AG179)</f>
        <v/>
      </c>
      <c r="AH118" s="25">
        <f>AG118*(1-AH179)</f>
        <v/>
      </c>
      <c r="AI118" s="25">
        <f>AH118*(1-AI179)</f>
        <v/>
      </c>
      <c r="AJ118" s="25">
        <f>AI118*(1-AJ179)</f>
        <v/>
      </c>
      <c r="AK118" s="25">
        <f>AJ118*(1-AK179)</f>
        <v/>
      </c>
      <c r="AL118" s="25">
        <f>AK118*(1-AL179)</f>
        <v/>
      </c>
      <c r="AN118" s="13" t="n">
        <v>1820</v>
      </c>
      <c r="AO118" s="13" t="n">
        <v>1449</v>
      </c>
      <c r="AP118" s="13" t="n">
        <v>1088</v>
      </c>
      <c r="AQ118" s="13" t="n">
        <v>782</v>
      </c>
      <c r="AR118" s="13" t="n">
        <v>495</v>
      </c>
      <c r="AS118" s="25">
        <f>AD118</f>
        <v/>
      </c>
      <c r="AT118" s="25">
        <f>AH118</f>
        <v/>
      </c>
      <c r="AU118" s="25">
        <f>AL118</f>
        <v/>
      </c>
      <c r="AV118" s="25">
        <f>AU118*(1-AV179)</f>
        <v/>
      </c>
      <c r="AW118" s="25">
        <f>AV118*(1-AW179)</f>
        <v/>
      </c>
    </row>
    <row r="119">
      <c r="C119" s="8" t="inlineStr">
        <is>
          <t>Deferred Income Taxes (Asset)</t>
        </is>
      </c>
      <c r="G119" s="13" t="n">
        <v>1262</v>
      </c>
      <c r="H119" s="13" t="n">
        <v>1168</v>
      </c>
      <c r="I119" s="13" t="n">
        <v>1190</v>
      </c>
      <c r="J119" s="13" t="n">
        <v>1085</v>
      </c>
      <c r="K119" s="13" t="n">
        <v>950</v>
      </c>
      <c r="L119" s="13" t="n">
        <v>882</v>
      </c>
      <c r="M119" s="13" t="n">
        <v>799</v>
      </c>
      <c r="N119" s="13" t="n">
        <v>777</v>
      </c>
      <c r="O119" s="13" t="n">
        <v>826</v>
      </c>
      <c r="P119" s="13" t="n">
        <v>964</v>
      </c>
      <c r="Q119" s="13" t="n">
        <v>1065</v>
      </c>
      <c r="R119" s="13" t="n">
        <v>1191</v>
      </c>
      <c r="S119" s="13" t="n">
        <v>1310</v>
      </c>
      <c r="T119" s="13" t="n">
        <v>1436</v>
      </c>
      <c r="U119" s="13" t="n">
        <v>1548</v>
      </c>
      <c r="V119" s="13" t="n">
        <v>1657</v>
      </c>
      <c r="W119" s="13" t="n">
        <v>1820</v>
      </c>
      <c r="X119" s="13" t="n">
        <v>1984</v>
      </c>
      <c r="Y119" s="13" t="n">
        <v>2092</v>
      </c>
      <c r="Z119" s="13" t="n">
        <v>2186</v>
      </c>
      <c r="AA119" s="13" t="n">
        <v>2138</v>
      </c>
      <c r="AB119" s="13" t="n">
        <v>1998</v>
      </c>
      <c r="AC119" s="25">
        <f>AB119-AC197</f>
        <v/>
      </c>
      <c r="AD119" s="25">
        <f>AC119-AD197</f>
        <v/>
      </c>
      <c r="AE119" s="25">
        <f>AD119-AE197</f>
        <v/>
      </c>
      <c r="AF119" s="25">
        <f>AE119-AF197</f>
        <v/>
      </c>
      <c r="AG119" s="25">
        <f>AF119-AG197</f>
        <v/>
      </c>
      <c r="AH119" s="25">
        <f>AG119-AH197</f>
        <v/>
      </c>
      <c r="AI119" s="25">
        <f>AH119-AI197</f>
        <v/>
      </c>
      <c r="AJ119" s="25">
        <f>AI119-AJ197</f>
        <v/>
      </c>
      <c r="AK119" s="25">
        <f>AJ119-AK197</f>
        <v/>
      </c>
      <c r="AL119" s="25">
        <f>AK119-AL197</f>
        <v/>
      </c>
      <c r="AN119" s="13" t="n">
        <v>1085</v>
      </c>
      <c r="AO119" s="13" t="n">
        <v>777</v>
      </c>
      <c r="AP119" s="13" t="n">
        <v>1191</v>
      </c>
      <c r="AQ119" s="13" t="n">
        <v>1657</v>
      </c>
      <c r="AR119" s="13" t="n">
        <v>2186</v>
      </c>
      <c r="AS119" s="25">
        <f>AD119</f>
        <v/>
      </c>
      <c r="AT119" s="25">
        <f>AH119</f>
        <v/>
      </c>
      <c r="AU119" s="25">
        <f>AL119</f>
        <v/>
      </c>
      <c r="AV119" s="25">
        <f>AU119-AV197</f>
        <v/>
      </c>
      <c r="AW119" s="25">
        <f>AV119-AW197</f>
        <v/>
      </c>
    </row>
    <row r="120">
      <c r="C120" s="8" t="inlineStr">
        <is>
          <t>Other Assets</t>
        </is>
      </c>
      <c r="G120" s="13" t="n">
        <v>758</v>
      </c>
      <c r="H120" s="13" t="n">
        <v>805</v>
      </c>
      <c r="I120" s="13" t="n">
        <v>859</v>
      </c>
      <c r="J120" s="13" t="n">
        <v>883</v>
      </c>
      <c r="K120" s="13" t="n">
        <v>874</v>
      </c>
      <c r="L120" s="13" t="n">
        <v>865</v>
      </c>
      <c r="M120" s="13" t="n">
        <v>880</v>
      </c>
      <c r="N120" s="13" t="n">
        <v>841</v>
      </c>
      <c r="O120" s="13" t="n">
        <v>984</v>
      </c>
      <c r="P120" s="13" t="n">
        <v>1125</v>
      </c>
      <c r="Q120" s="13" t="n">
        <v>1239</v>
      </c>
      <c r="R120" s="13" t="n">
        <v>1223</v>
      </c>
      <c r="S120" s="13" t="n">
        <v>1265</v>
      </c>
      <c r="T120" s="13" t="n">
        <v>1462</v>
      </c>
      <c r="U120" s="13" t="n">
        <v>1557</v>
      </c>
      <c r="V120" s="13" t="n">
        <v>1554</v>
      </c>
      <c r="W120" s="13" t="n">
        <v>1638</v>
      </c>
      <c r="X120" s="13" t="n">
        <v>1535</v>
      </c>
      <c r="Y120" s="13" t="n">
        <v>1618</v>
      </c>
      <c r="Z120" s="13" t="n">
        <v>1610</v>
      </c>
      <c r="AA120" s="13" t="n">
        <v>1700</v>
      </c>
      <c r="AB120" s="13" t="n">
        <v>1645</v>
      </c>
      <c r="AC120" s="25">
        <f>AB120</f>
        <v/>
      </c>
      <c r="AD120" s="25">
        <f>AC120</f>
        <v/>
      </c>
      <c r="AE120" s="25">
        <f>AD120</f>
        <v/>
      </c>
      <c r="AF120" s="25">
        <f>AE120</f>
        <v/>
      </c>
      <c r="AG120" s="25">
        <f>AF120</f>
        <v/>
      </c>
      <c r="AH120" s="25">
        <f>AG120</f>
        <v/>
      </c>
      <c r="AI120" s="25">
        <f>AH120</f>
        <v/>
      </c>
      <c r="AJ120" s="25">
        <f>AI120</f>
        <v/>
      </c>
      <c r="AK120" s="25">
        <f>AJ120</f>
        <v/>
      </c>
      <c r="AL120" s="25">
        <f>AK120</f>
        <v/>
      </c>
      <c r="AN120" s="13" t="n">
        <v>883</v>
      </c>
      <c r="AO120" s="13" t="n">
        <v>841</v>
      </c>
      <c r="AP120" s="13" t="n">
        <v>1223</v>
      </c>
      <c r="AQ120" s="13" t="n">
        <v>1554</v>
      </c>
      <c r="AR120" s="13" t="n">
        <v>1610</v>
      </c>
      <c r="AS120" s="25">
        <f>AD120</f>
        <v/>
      </c>
      <c r="AT120" s="25">
        <f>AH120</f>
        <v/>
      </c>
      <c r="AU120" s="25">
        <f>AL120</f>
        <v/>
      </c>
      <c r="AV120" s="25">
        <f>AU120</f>
        <v/>
      </c>
      <c r="AW120" s="25">
        <f>AV120</f>
        <v/>
      </c>
    </row>
    <row r="121">
      <c r="B121" s="6" t="inlineStr">
        <is>
          <t>Total Assets</t>
        </is>
      </c>
      <c r="G121" s="10">
        <f>G112+G115+G116+G117+G118+G119+G120</f>
        <v/>
      </c>
      <c r="H121" s="10">
        <f>H112+H115+H116+H117+H118+H119+H120</f>
        <v/>
      </c>
      <c r="I121" s="10">
        <f>I112+I115+I116+I117+I118+I119+I120</f>
        <v/>
      </c>
      <c r="J121" s="10">
        <f>J112+J115+J116+J117+J118+J119+J120</f>
        <v/>
      </c>
      <c r="K121" s="10">
        <f>K112+K115+K116+K117+K118+K119+K120</f>
        <v/>
      </c>
      <c r="L121" s="10">
        <f>L112+L115+L116+L117+L118+L119+L120</f>
        <v/>
      </c>
      <c r="M121" s="10">
        <f>M112+M115+M116+M117+M118+M119+M120</f>
        <v/>
      </c>
      <c r="N121" s="10">
        <f>N112+N115+N116+N117+N118+N119+N120</f>
        <v/>
      </c>
      <c r="O121" s="10">
        <f>O112+O115+O116+O117+O118+O119+O120</f>
        <v/>
      </c>
      <c r="P121" s="10">
        <f>P112+P115+P116+P117+P118+P119+P120</f>
        <v/>
      </c>
      <c r="Q121" s="10">
        <f>Q112+Q115+Q116+Q117+Q118+Q119+Q120</f>
        <v/>
      </c>
      <c r="R121" s="10">
        <f>R112+R115+R116+R117+R118+R119+R120</f>
        <v/>
      </c>
      <c r="S121" s="10">
        <f>S112+S115+S116+S117+S118+S119+S120</f>
        <v/>
      </c>
      <c r="T121" s="10">
        <f>T112+T115+T116+T117+T118+T119+T120</f>
        <v/>
      </c>
      <c r="U121" s="10">
        <f>U112+U115+U116+U117+U118+U119+U120</f>
        <v/>
      </c>
      <c r="V121" s="10">
        <f>V112+V115+V116+V117+V118+V119+V120</f>
        <v/>
      </c>
      <c r="W121" s="10">
        <f>W112+W115+W116+W117+W118+W119+W120</f>
        <v/>
      </c>
      <c r="X121" s="10">
        <f>X112+X115+X116+X117+X118+X119+X120</f>
        <v/>
      </c>
      <c r="Y121" s="10">
        <f>Y112+Y115+Y116+Y117+Y118+Y119+Y120</f>
        <v/>
      </c>
      <c r="Z121" s="10">
        <f>Z112+Z115+Z116+Z117+Z118+Z119+Z120</f>
        <v/>
      </c>
      <c r="AA121" s="10">
        <f>AA112+AA115+AA116+AA117+AA118+AA119+AA120</f>
        <v/>
      </c>
      <c r="AB121" s="10">
        <f>AB112+AB115+AB116+AB117+AB118+AB119+AB120</f>
        <v/>
      </c>
      <c r="AC121" s="10">
        <f>AC112+AC115+AC116+AC117+AC118+AC119+AC120</f>
        <v/>
      </c>
      <c r="AD121" s="10">
        <f>AD112+AD115+AD116+AD117+AD118+AD119+AD120</f>
        <v/>
      </c>
      <c r="AE121" s="10">
        <f>AE112+AE115+AE116+AE117+AE118+AE119+AE120</f>
        <v/>
      </c>
      <c r="AF121" s="10">
        <f>AF112+AF115+AF116+AF117+AF118+AF119+AF120</f>
        <v/>
      </c>
      <c r="AG121" s="10">
        <f>AG112+AG115+AG116+AG117+AG118+AG119+AG120</f>
        <v/>
      </c>
      <c r="AH121" s="10">
        <f>AH112+AH115+AH116+AH117+AH118+AH119+AH120</f>
        <v/>
      </c>
      <c r="AI121" s="10">
        <f>AI112+AI115+AI116+AI117+AI118+AI119+AI120</f>
        <v/>
      </c>
      <c r="AJ121" s="10">
        <f>AJ112+AJ115+AJ116+AJ117+AJ118+AJ119+AJ120</f>
        <v/>
      </c>
      <c r="AK121" s="10">
        <f>AK112+AK115+AK116+AK117+AK118+AK119+AK120</f>
        <v/>
      </c>
      <c r="AL121" s="10">
        <f>AL112+AL115+AL116+AL117+AL118+AL119+AL120</f>
        <v/>
      </c>
      <c r="AN121" s="10">
        <f>AN112+AN115+AN116+AN117+AN118+AN119+AN120</f>
        <v/>
      </c>
      <c r="AO121" s="10">
        <f>AO112+AO115+AO116+AO117+AO118+AO119+AO120</f>
        <v/>
      </c>
      <c r="AP121" s="10">
        <f>AP112+AP115+AP116+AP117+AP118+AP119+AP120</f>
        <v/>
      </c>
      <c r="AQ121" s="10">
        <f>AQ112+AQ115+AQ116+AQ117+AQ118+AQ119+AQ120</f>
        <v/>
      </c>
      <c r="AR121" s="10">
        <f>AR112+AR115+AR116+AR117+AR118+AR119+AR120</f>
        <v/>
      </c>
      <c r="AS121" s="26">
        <f>AD121</f>
        <v/>
      </c>
      <c r="AT121" s="26">
        <f>AH121</f>
        <v/>
      </c>
      <c r="AU121" s="26">
        <f>AL121</f>
        <v/>
      </c>
      <c r="AV121" s="10">
        <f>AV112+AV115+AV116+AV117+AV118+AV119+AV120</f>
        <v/>
      </c>
      <c r="AW121" s="10">
        <f>AW112+AW115+AW116+AW117+AW118+AW119+AW120</f>
        <v/>
      </c>
    </row>
    <row r="122">
      <c r="D122" s="3" t="inlineStr">
        <is>
          <t>Recon: Total Assets</t>
        </is>
      </c>
      <c r="G122" s="27">
        <f>IF(_reported!G18="","",G121-_reported!G18)</f>
        <v/>
      </c>
      <c r="H122" s="27">
        <f>IF(_reported!H18="","",H121-_reported!H18)</f>
        <v/>
      </c>
      <c r="I122" s="27">
        <f>IF(_reported!I18="","",I121-_reported!I18)</f>
        <v/>
      </c>
      <c r="J122" s="27">
        <f>IF(_reported!J18="","",J121-_reported!J18)</f>
        <v/>
      </c>
      <c r="K122" s="27">
        <f>IF(_reported!K18="","",K121-_reported!K18)</f>
        <v/>
      </c>
      <c r="L122" s="27">
        <f>IF(_reported!L18="","",L121-_reported!L18)</f>
        <v/>
      </c>
      <c r="M122" s="27">
        <f>IF(_reported!M18="","",M121-_reported!M18)</f>
        <v/>
      </c>
      <c r="N122" s="27">
        <f>IF(_reported!N18="","",N121-_reported!N18)</f>
        <v/>
      </c>
      <c r="O122" s="27">
        <f>IF(_reported!O18="","",O121-_reported!O18)</f>
        <v/>
      </c>
      <c r="P122" s="27">
        <f>IF(_reported!P18="","",P121-_reported!P18)</f>
        <v/>
      </c>
      <c r="Q122" s="27">
        <f>IF(_reported!Q18="","",Q121-_reported!Q18)</f>
        <v/>
      </c>
      <c r="R122" s="27">
        <f>IF(_reported!R18="","",R121-_reported!R18)</f>
        <v/>
      </c>
      <c r="S122" s="27">
        <f>IF(_reported!S18="","",S121-_reported!S18)</f>
        <v/>
      </c>
      <c r="T122" s="27">
        <f>IF(_reported!T18="","",T121-_reported!T18)</f>
        <v/>
      </c>
      <c r="U122" s="27">
        <f>IF(_reported!U18="","",U121-_reported!U18)</f>
        <v/>
      </c>
      <c r="V122" s="27">
        <f>IF(_reported!V18="","",V121-_reported!V18)</f>
        <v/>
      </c>
      <c r="W122" s="27">
        <f>IF(_reported!W18="","",W121-_reported!W18)</f>
        <v/>
      </c>
      <c r="X122" s="27">
        <f>IF(_reported!X18="","",X121-_reported!X18)</f>
        <v/>
      </c>
      <c r="Y122" s="27">
        <f>IF(_reported!Y18="","",Y121-_reported!Y18)</f>
        <v/>
      </c>
      <c r="Z122" s="27">
        <f>IF(_reported!Z18="","",Z121-_reported!Z18)</f>
        <v/>
      </c>
      <c r="AA122" s="27">
        <f>IF(_reported!AA18="","",AA121-_reported!AA18)</f>
        <v/>
      </c>
      <c r="AB122" s="27">
        <f>IF(_reported!AB18="","",AB121-_reported!AB18)</f>
        <v/>
      </c>
      <c r="AN122" s="27">
        <f>IF(_reported!AN18="","",AN121-_reported!AN18)</f>
        <v/>
      </c>
      <c r="AO122" s="27">
        <f>IF(_reported!AO18="","",AO121-_reported!AO18)</f>
        <v/>
      </c>
      <c r="AP122" s="27">
        <f>IF(_reported!AP18="","",AP121-_reported!AP18)</f>
        <v/>
      </c>
      <c r="AQ122" s="27">
        <f>IF(_reported!AQ18="","",AQ121-_reported!AQ18)</f>
        <v/>
      </c>
      <c r="AR122" s="27">
        <f>IF(_reported!AR18="","",AR121-_reported!AR18)</f>
        <v/>
      </c>
    </row>
    <row r="123"/>
    <row r="124">
      <c r="C124" s="8" t="inlineStr">
        <is>
          <t>Trade Payables</t>
        </is>
      </c>
      <c r="G124" s="9" t="n">
        <v>254</v>
      </c>
      <c r="H124" s="9" t="n">
        <v>312</v>
      </c>
      <c r="I124" s="9" t="n">
        <v>331</v>
      </c>
      <c r="J124" s="9" t="n">
        <v>312</v>
      </c>
      <c r="K124" s="9" t="n">
        <v>295</v>
      </c>
      <c r="L124" s="9" t="n">
        <v>366</v>
      </c>
      <c r="M124" s="9" t="n">
        <v>316</v>
      </c>
      <c r="N124" s="9" t="n">
        <v>379</v>
      </c>
      <c r="O124" s="9" t="n">
        <v>308</v>
      </c>
      <c r="P124" s="9" t="n">
        <v>346</v>
      </c>
      <c r="Q124" s="9" t="n">
        <v>314</v>
      </c>
      <c r="R124" s="9" t="n">
        <v>314</v>
      </c>
      <c r="S124" s="9" t="n">
        <v>300</v>
      </c>
      <c r="T124" s="9" t="n">
        <v>357</v>
      </c>
      <c r="U124" s="9" t="n">
        <v>318</v>
      </c>
      <c r="V124" s="9" t="n">
        <v>361</v>
      </c>
      <c r="W124" s="9" t="n">
        <v>326</v>
      </c>
      <c r="X124" s="9" t="n">
        <v>360</v>
      </c>
      <c r="Y124" s="9" t="n">
        <v>337</v>
      </c>
      <c r="Z124" s="9" t="n">
        <v>417</v>
      </c>
      <c r="AA124" s="9" t="n">
        <v>419</v>
      </c>
      <c r="AB124" s="9" t="n">
        <v>499</v>
      </c>
      <c r="AC124" s="24">
        <f>AC13*AC174</f>
        <v/>
      </c>
      <c r="AD124" s="24">
        <f>AD13*AD174</f>
        <v/>
      </c>
      <c r="AE124" s="24">
        <f>AE13*AE174</f>
        <v/>
      </c>
      <c r="AF124" s="24">
        <f>AF13*AF174</f>
        <v/>
      </c>
      <c r="AG124" s="24">
        <f>AG13*AG174</f>
        <v/>
      </c>
      <c r="AH124" s="24">
        <f>AH13*AH174</f>
        <v/>
      </c>
      <c r="AI124" s="24">
        <f>AI13*AI174</f>
        <v/>
      </c>
      <c r="AJ124" s="24">
        <f>AJ13*AJ174</f>
        <v/>
      </c>
      <c r="AK124" s="24">
        <f>AK13*AK174</f>
        <v/>
      </c>
      <c r="AL124" s="24">
        <f>AL13*AL174</f>
        <v/>
      </c>
      <c r="AN124" s="9" t="n">
        <v>312</v>
      </c>
      <c r="AO124" s="9" t="n">
        <v>379</v>
      </c>
      <c r="AP124" s="9" t="n">
        <v>314</v>
      </c>
      <c r="AQ124" s="9" t="n">
        <v>361</v>
      </c>
      <c r="AR124" s="9" t="n">
        <v>417</v>
      </c>
      <c r="AS124" s="24">
        <f>AD124</f>
        <v/>
      </c>
      <c r="AT124" s="24">
        <f>AH124</f>
        <v/>
      </c>
      <c r="AU124" s="24">
        <f>AL124</f>
        <v/>
      </c>
      <c r="AV124" s="24">
        <f>(AV13/4)*AV174</f>
        <v/>
      </c>
      <c r="AW124" s="24">
        <f>(AW13/4)*AW174</f>
        <v/>
      </c>
    </row>
    <row r="125">
      <c r="C125" s="8" t="inlineStr">
        <is>
          <t>Accrued Expenses and Other Current Liabilities</t>
        </is>
      </c>
      <c r="G125" s="13" t="n">
        <v>1243</v>
      </c>
      <c r="H125" s="13" t="n">
        <v>1538</v>
      </c>
      <c r="I125" s="13" t="n">
        <v>1450</v>
      </c>
      <c r="J125" s="13" t="n">
        <v>1736</v>
      </c>
      <c r="K125" s="13" t="n">
        <v>1333</v>
      </c>
      <c r="L125" s="13" t="n">
        <v>1615</v>
      </c>
      <c r="M125" s="13" t="n">
        <v>1629</v>
      </c>
      <c r="N125" s="13" t="n">
        <v>1790</v>
      </c>
      <c r="O125" s="13" t="n">
        <v>1469</v>
      </c>
      <c r="P125" s="13" t="n">
        <v>1786</v>
      </c>
      <c r="Q125" s="13" t="n">
        <v>1714</v>
      </c>
      <c r="R125" s="13" t="n">
        <v>1942</v>
      </c>
      <c r="S125" s="13" t="n">
        <v>1569</v>
      </c>
      <c r="T125" s="13" t="n">
        <v>1899</v>
      </c>
      <c r="U125" s="13" t="n">
        <v>1848</v>
      </c>
      <c r="V125" s="13" t="n">
        <v>2336</v>
      </c>
      <c r="W125" s="13" t="n">
        <v>1951</v>
      </c>
      <c r="X125" s="13" t="n">
        <v>2256</v>
      </c>
      <c r="Y125" s="13" t="n">
        <v>2289</v>
      </c>
      <c r="Z125" s="13" t="n">
        <v>2648</v>
      </c>
      <c r="AA125" s="13" t="n">
        <v>2257</v>
      </c>
      <c r="AB125" s="13" t="n">
        <v>2455</v>
      </c>
      <c r="AC125" s="25">
        <f>AC13*AC175</f>
        <v/>
      </c>
      <c r="AD125" s="25">
        <f>AD13*AD175</f>
        <v/>
      </c>
      <c r="AE125" s="25">
        <f>AE13*AE175</f>
        <v/>
      </c>
      <c r="AF125" s="25">
        <f>AF13*AF175</f>
        <v/>
      </c>
      <c r="AG125" s="25">
        <f>AG13*AG175</f>
        <v/>
      </c>
      <c r="AH125" s="25">
        <f>AH13*AH175</f>
        <v/>
      </c>
      <c r="AI125" s="25">
        <f>AI13*AI175</f>
        <v/>
      </c>
      <c r="AJ125" s="25">
        <f>AJ13*AJ175</f>
        <v/>
      </c>
      <c r="AK125" s="25">
        <f>AK13*AK175</f>
        <v/>
      </c>
      <c r="AL125" s="25">
        <f>AL13*AL175</f>
        <v/>
      </c>
      <c r="AN125" s="13" t="n">
        <v>1736</v>
      </c>
      <c r="AO125" s="13" t="n">
        <v>1790</v>
      </c>
      <c r="AP125" s="13" t="n">
        <v>1942</v>
      </c>
      <c r="AQ125" s="13" t="n">
        <v>2336</v>
      </c>
      <c r="AR125" s="13" t="n">
        <v>2648</v>
      </c>
      <c r="AS125" s="25">
        <f>AD125</f>
        <v/>
      </c>
      <c r="AT125" s="25">
        <f>AH125</f>
        <v/>
      </c>
      <c r="AU125" s="25">
        <f>AL125</f>
        <v/>
      </c>
      <c r="AV125" s="25">
        <f>(AV13/4)*AV175</f>
        <v/>
      </c>
      <c r="AW125" s="25">
        <f>(AW13/4)*AW175</f>
        <v/>
      </c>
    </row>
    <row r="126">
      <c r="C126" s="8" t="inlineStr">
        <is>
          <t>Debt (Current)</t>
        </is>
      </c>
      <c r="K126" s="9" t="n">
        <v>499</v>
      </c>
      <c r="L126" s="9" t="n">
        <v>499</v>
      </c>
      <c r="M126" s="9" t="n">
        <v>500</v>
      </c>
      <c r="N126" s="9" t="n">
        <v>500</v>
      </c>
      <c r="O126" s="9" t="n">
        <v>0</v>
      </c>
      <c r="P126" s="9" t="n">
        <v>0</v>
      </c>
      <c r="Q126" s="9" t="n">
        <v>0</v>
      </c>
      <c r="R126" s="9" t="n">
        <v>0</v>
      </c>
      <c r="S126" s="9" t="n">
        <v>1497</v>
      </c>
      <c r="T126" s="9" t="n">
        <v>1498</v>
      </c>
      <c r="U126" s="9" t="n">
        <v>1499</v>
      </c>
      <c r="V126" s="9" t="n">
        <v>1499</v>
      </c>
      <c r="W126" s="9" t="n">
        <v>0</v>
      </c>
      <c r="X126" s="9" t="n">
        <v>0</v>
      </c>
      <c r="Y126" s="9" t="n">
        <v>0</v>
      </c>
      <c r="Z126" s="9" t="n">
        <v>0</v>
      </c>
      <c r="AA126" s="9" t="n">
        <v>849</v>
      </c>
      <c r="AB126" s="9" t="n">
        <v>1843</v>
      </c>
      <c r="AC126" s="24">
        <f>AB126</f>
        <v/>
      </c>
      <c r="AD126" s="24">
        <f>AC126</f>
        <v/>
      </c>
      <c r="AE126" s="24">
        <f>AD126</f>
        <v/>
      </c>
      <c r="AF126" s="24">
        <f>AE126</f>
        <v/>
      </c>
      <c r="AG126" s="24">
        <f>AF126</f>
        <v/>
      </c>
      <c r="AH126" s="24">
        <f>AG126</f>
        <v/>
      </c>
      <c r="AI126" s="24">
        <f>AH126</f>
        <v/>
      </c>
      <c r="AJ126" s="24">
        <f>AI126</f>
        <v/>
      </c>
      <c r="AK126" s="24">
        <f>AJ126</f>
        <v/>
      </c>
      <c r="AL126" s="24">
        <f>AK126</f>
        <v/>
      </c>
      <c r="AO126" s="9" t="n">
        <v>500</v>
      </c>
      <c r="AP126" s="9" t="n">
        <v>0</v>
      </c>
      <c r="AQ126" s="9" t="n">
        <v>1499</v>
      </c>
      <c r="AR126" s="9" t="n">
        <v>0</v>
      </c>
      <c r="AS126" s="24">
        <f>AD126</f>
        <v/>
      </c>
      <c r="AT126" s="24">
        <f>AH126</f>
        <v/>
      </c>
      <c r="AU126" s="24">
        <f>AL126</f>
        <v/>
      </c>
      <c r="AV126" s="24">
        <f>AU126</f>
        <v/>
      </c>
      <c r="AW126" s="24">
        <f>AV126</f>
        <v/>
      </c>
    </row>
    <row r="127">
      <c r="C127" s="8" t="inlineStr">
        <is>
          <t>Deferred Revenue (Current)</t>
        </is>
      </c>
      <c r="G127" s="13" t="n">
        <v>4134</v>
      </c>
      <c r="H127" s="13" t="n">
        <v>4144</v>
      </c>
      <c r="I127" s="13" t="n">
        <v>4243</v>
      </c>
      <c r="J127" s="13" t="n">
        <v>4733</v>
      </c>
      <c r="K127" s="13" t="n">
        <v>4894</v>
      </c>
      <c r="L127" s="13" t="n">
        <v>4753</v>
      </c>
      <c r="M127" s="13" t="n">
        <v>4829</v>
      </c>
      <c r="N127" s="13" t="n">
        <v>5297</v>
      </c>
      <c r="O127" s="13" t="n">
        <v>5357</v>
      </c>
      <c r="P127" s="13" t="n">
        <v>5265</v>
      </c>
      <c r="Q127" s="13" t="n">
        <v>5375</v>
      </c>
      <c r="R127" s="13" t="n">
        <v>5837</v>
      </c>
      <c r="S127" s="13" t="n">
        <v>5975</v>
      </c>
      <c r="T127" s="13" t="n">
        <v>5558</v>
      </c>
      <c r="U127" s="13" t="n">
        <v>5779</v>
      </c>
      <c r="V127" s="13" t="n">
        <v>6131</v>
      </c>
      <c r="W127" s="13" t="n">
        <v>6347</v>
      </c>
      <c r="X127" s="13" t="n">
        <v>6220</v>
      </c>
      <c r="Y127" s="13" t="n">
        <v>6385</v>
      </c>
      <c r="Z127" s="13" t="n">
        <v>6905</v>
      </c>
      <c r="AA127" s="13" t="n">
        <v>7275</v>
      </c>
      <c r="AB127" s="13" t="n">
        <v>7152</v>
      </c>
      <c r="AC127" s="25">
        <f>AC10*AC176</f>
        <v/>
      </c>
      <c r="AD127" s="25">
        <f>AD10*AD176</f>
        <v/>
      </c>
      <c r="AE127" s="25">
        <f>AE10*AE176</f>
        <v/>
      </c>
      <c r="AF127" s="25">
        <f>AF10*AF176</f>
        <v/>
      </c>
      <c r="AG127" s="25">
        <f>AG10*AG176</f>
        <v/>
      </c>
      <c r="AH127" s="25">
        <f>AH10*AH176</f>
        <v/>
      </c>
      <c r="AI127" s="25">
        <f>AI10*AI176</f>
        <v/>
      </c>
      <c r="AJ127" s="25">
        <f>AJ10*AJ176</f>
        <v/>
      </c>
      <c r="AK127" s="25">
        <f>AK10*AK176</f>
        <v/>
      </c>
      <c r="AL127" s="25">
        <f>AL10*AL176</f>
        <v/>
      </c>
      <c r="AN127" s="13" t="n">
        <v>4733</v>
      </c>
      <c r="AO127" s="13" t="n">
        <v>5297</v>
      </c>
      <c r="AP127" s="13" t="n">
        <v>5837</v>
      </c>
      <c r="AQ127" s="13" t="n">
        <v>6131</v>
      </c>
      <c r="AR127" s="13" t="n">
        <v>6905</v>
      </c>
      <c r="AS127" s="25">
        <f>AD127</f>
        <v/>
      </c>
      <c r="AT127" s="25">
        <f>AH127</f>
        <v/>
      </c>
      <c r="AU127" s="25">
        <f>AL127</f>
        <v/>
      </c>
      <c r="AV127" s="25">
        <f>(AV10/4)*AV176</f>
        <v/>
      </c>
      <c r="AW127" s="25">
        <f>(AW10/4)*AW176</f>
        <v/>
      </c>
    </row>
    <row r="128">
      <c r="C128" s="8" t="inlineStr">
        <is>
          <t>Income Taxes Payable (Current)</t>
        </is>
      </c>
      <c r="G128" s="13" t="n">
        <v>81</v>
      </c>
      <c r="H128" s="13" t="n">
        <v>55</v>
      </c>
      <c r="I128" s="13" t="n">
        <v>70</v>
      </c>
      <c r="J128" s="13" t="n">
        <v>54</v>
      </c>
      <c r="K128" s="13" t="n">
        <v>83</v>
      </c>
      <c r="L128" s="13" t="n">
        <v>62</v>
      </c>
      <c r="M128" s="13" t="n">
        <v>76</v>
      </c>
      <c r="N128" s="13" t="n">
        <v>75</v>
      </c>
      <c r="O128" s="13" t="n">
        <v>222</v>
      </c>
      <c r="P128" s="13" t="n">
        <v>548</v>
      </c>
      <c r="Q128" s="13" t="n">
        <v>857</v>
      </c>
      <c r="R128" s="13" t="n">
        <v>85</v>
      </c>
      <c r="S128" s="13" t="n">
        <v>123</v>
      </c>
      <c r="T128" s="13" t="n">
        <v>95</v>
      </c>
      <c r="U128" s="13" t="n">
        <v>130</v>
      </c>
      <c r="V128" s="13" t="n">
        <v>119</v>
      </c>
      <c r="W128" s="13" t="n">
        <v>465</v>
      </c>
      <c r="X128" s="13" t="n">
        <v>129</v>
      </c>
      <c r="Y128" s="13" t="n">
        <v>154</v>
      </c>
      <c r="Z128" s="13" t="n">
        <v>153</v>
      </c>
      <c r="AA128" s="13" t="n">
        <v>506</v>
      </c>
      <c r="AB128" s="13" t="n">
        <v>38</v>
      </c>
      <c r="AC128" s="25">
        <f>AB128</f>
        <v/>
      </c>
      <c r="AD128" s="25">
        <f>AC128</f>
        <v/>
      </c>
      <c r="AE128" s="25">
        <f>AD128</f>
        <v/>
      </c>
      <c r="AF128" s="25">
        <f>AE128</f>
        <v/>
      </c>
      <c r="AG128" s="25">
        <f>AF128</f>
        <v/>
      </c>
      <c r="AH128" s="25">
        <f>AG128</f>
        <v/>
      </c>
      <c r="AI128" s="25">
        <f>AH128</f>
        <v/>
      </c>
      <c r="AJ128" s="25">
        <f>AI128</f>
        <v/>
      </c>
      <c r="AK128" s="25">
        <f>AJ128</f>
        <v/>
      </c>
      <c r="AL128" s="25">
        <f>AK128</f>
        <v/>
      </c>
      <c r="AN128" s="13" t="n">
        <v>54</v>
      </c>
      <c r="AO128" s="13" t="n">
        <v>75</v>
      </c>
      <c r="AP128" s="13" t="n">
        <v>85</v>
      </c>
      <c r="AQ128" s="13" t="n">
        <v>119</v>
      </c>
      <c r="AR128" s="13" t="n">
        <v>153</v>
      </c>
      <c r="AS128" s="25">
        <f>AD128</f>
        <v/>
      </c>
      <c r="AT128" s="25">
        <f>AH128</f>
        <v/>
      </c>
      <c r="AU128" s="25">
        <f>AL128</f>
        <v/>
      </c>
      <c r="AV128" s="25">
        <f>AU128</f>
        <v/>
      </c>
      <c r="AW128" s="25">
        <f>AV128</f>
        <v/>
      </c>
    </row>
    <row r="129">
      <c r="C129" s="8" t="inlineStr">
        <is>
          <t>Operating Lease Liabilities (Current)</t>
        </is>
      </c>
      <c r="G129" s="13" t="n">
        <v>94</v>
      </c>
      <c r="H129" s="13" t="n">
        <v>96</v>
      </c>
      <c r="I129" s="13" t="n">
        <v>97</v>
      </c>
      <c r="J129" s="13" t="n">
        <v>97</v>
      </c>
      <c r="K129" s="13" t="n">
        <v>93</v>
      </c>
      <c r="L129" s="13" t="n">
        <v>90</v>
      </c>
      <c r="M129" s="13" t="n">
        <v>88</v>
      </c>
      <c r="N129" s="13" t="n">
        <v>87</v>
      </c>
      <c r="O129" s="13" t="n">
        <v>81</v>
      </c>
      <c r="P129" s="13" t="n">
        <v>74</v>
      </c>
      <c r="Q129" s="13" t="n">
        <v>74</v>
      </c>
      <c r="R129" s="13" t="n">
        <v>73</v>
      </c>
      <c r="S129" s="13" t="n">
        <v>73</v>
      </c>
      <c r="T129" s="13" t="n">
        <v>67</v>
      </c>
      <c r="U129" s="13" t="n">
        <v>70</v>
      </c>
      <c r="V129" s="13" t="n">
        <v>75</v>
      </c>
      <c r="W129" s="13" t="n">
        <v>74</v>
      </c>
      <c r="X129" s="13" t="n">
        <v>74</v>
      </c>
      <c r="Y129" s="13" t="n">
        <v>74</v>
      </c>
      <c r="Z129" s="13" t="n">
        <v>77</v>
      </c>
      <c r="AA129" s="13" t="n">
        <v>84</v>
      </c>
      <c r="AB129" s="13" t="n">
        <v>91</v>
      </c>
      <c r="AC129" s="25">
        <f>AB129</f>
        <v/>
      </c>
      <c r="AD129" s="25">
        <f>AC129</f>
        <v/>
      </c>
      <c r="AE129" s="25">
        <f>AD129</f>
        <v/>
      </c>
      <c r="AF129" s="25">
        <f>AE129</f>
        <v/>
      </c>
      <c r="AG129" s="25">
        <f>AF129</f>
        <v/>
      </c>
      <c r="AH129" s="25">
        <f>AG129</f>
        <v/>
      </c>
      <c r="AI129" s="25">
        <f>AH129</f>
        <v/>
      </c>
      <c r="AJ129" s="25">
        <f>AI129</f>
        <v/>
      </c>
      <c r="AK129" s="25">
        <f>AJ129</f>
        <v/>
      </c>
      <c r="AL129" s="25">
        <f>AK129</f>
        <v/>
      </c>
      <c r="AN129" s="13" t="n">
        <v>97</v>
      </c>
      <c r="AO129" s="13" t="n">
        <v>87</v>
      </c>
      <c r="AP129" s="13" t="n">
        <v>73</v>
      </c>
      <c r="AQ129" s="13" t="n">
        <v>75</v>
      </c>
      <c r="AR129" s="13" t="n">
        <v>77</v>
      </c>
      <c r="AS129" s="25">
        <f>AD129</f>
        <v/>
      </c>
      <c r="AT129" s="25">
        <f>AH129</f>
        <v/>
      </c>
      <c r="AU129" s="25">
        <f>AL129</f>
        <v/>
      </c>
      <c r="AV129" s="25">
        <f>AU129</f>
        <v/>
      </c>
      <c r="AW129" s="25">
        <f>AV129</f>
        <v/>
      </c>
    </row>
    <row r="130">
      <c r="B130" s="6" t="inlineStr">
        <is>
          <t>Total Current Liabilities</t>
        </is>
      </c>
      <c r="G130" s="10">
        <f>G124+G125+G126+G127+G128+G129</f>
        <v/>
      </c>
      <c r="H130" s="10">
        <f>H124+H125+H126+H127+H128+H129</f>
        <v/>
      </c>
      <c r="I130" s="10">
        <f>I124+I125+I126+I127+I128+I129</f>
        <v/>
      </c>
      <c r="J130" s="10">
        <f>J124+J125+J126+J127+J128+J129</f>
        <v/>
      </c>
      <c r="K130" s="10">
        <f>K124+K125+K126+K127+K128+K129</f>
        <v/>
      </c>
      <c r="L130" s="10">
        <f>L124+L125+L126+L127+L128+L129</f>
        <v/>
      </c>
      <c r="M130" s="10">
        <f>M124+M125+M126+M127+M128+M129</f>
        <v/>
      </c>
      <c r="N130" s="10">
        <f>N124+N125+N126+N127+N128+N129</f>
        <v/>
      </c>
      <c r="O130" s="10">
        <f>O124+O125+O126+O127+O128+O129</f>
        <v/>
      </c>
      <c r="P130" s="10">
        <f>P124+P125+P126+P127+P128+P129</f>
        <v/>
      </c>
      <c r="Q130" s="10">
        <f>Q124+Q125+Q126+Q127+Q128+Q129</f>
        <v/>
      </c>
      <c r="R130" s="10">
        <f>R124+R125+R126+R127+R128+R129</f>
        <v/>
      </c>
      <c r="S130" s="10">
        <f>S124+S125+S126+S127+S128+S129</f>
        <v/>
      </c>
      <c r="T130" s="10">
        <f>T124+T125+T126+T127+T128+T129</f>
        <v/>
      </c>
      <c r="U130" s="10">
        <f>U124+U125+U126+U127+U128+U129</f>
        <v/>
      </c>
      <c r="V130" s="10">
        <f>V124+V125+V126+V127+V128+V129</f>
        <v/>
      </c>
      <c r="W130" s="10">
        <f>W124+W125+W126+W127+W128+W129</f>
        <v/>
      </c>
      <c r="X130" s="10">
        <f>X124+X125+X126+X127+X128+X129</f>
        <v/>
      </c>
      <c r="Y130" s="10">
        <f>Y124+Y125+Y126+Y127+Y128+Y129</f>
        <v/>
      </c>
      <c r="Z130" s="10">
        <f>Z124+Z125+Z126+Z127+Z128+Z129</f>
        <v/>
      </c>
      <c r="AA130" s="10">
        <f>AA124+AA125+AA126+AA127+AA128+AA129</f>
        <v/>
      </c>
      <c r="AB130" s="10">
        <f>AB124+AB125+AB126+AB127+AB128+AB129</f>
        <v/>
      </c>
      <c r="AC130" s="10">
        <f>AC124+AC125+AC126+AC127+AC128+AC129</f>
        <v/>
      </c>
      <c r="AD130" s="10">
        <f>AD124+AD125+AD126+AD127+AD128+AD129</f>
        <v/>
      </c>
      <c r="AE130" s="10">
        <f>AE124+AE125+AE126+AE127+AE128+AE129</f>
        <v/>
      </c>
      <c r="AF130" s="10">
        <f>AF124+AF125+AF126+AF127+AF128+AF129</f>
        <v/>
      </c>
      <c r="AG130" s="10">
        <f>AG124+AG125+AG126+AG127+AG128+AG129</f>
        <v/>
      </c>
      <c r="AH130" s="10">
        <f>AH124+AH125+AH126+AH127+AH128+AH129</f>
        <v/>
      </c>
      <c r="AI130" s="10">
        <f>AI124+AI125+AI126+AI127+AI128+AI129</f>
        <v/>
      </c>
      <c r="AJ130" s="10">
        <f>AJ124+AJ125+AJ126+AJ127+AJ128+AJ129</f>
        <v/>
      </c>
      <c r="AK130" s="10">
        <f>AK124+AK125+AK126+AK127+AK128+AK129</f>
        <v/>
      </c>
      <c r="AL130" s="10">
        <f>AL124+AL125+AL126+AL127+AL128+AL129</f>
        <v/>
      </c>
      <c r="AN130" s="10">
        <f>AN124+AN125+AN126+AN127+AN128+AN129</f>
        <v/>
      </c>
      <c r="AO130" s="10">
        <f>AO124+AO125+AO126+AO127+AO128+AO129</f>
        <v/>
      </c>
      <c r="AP130" s="10">
        <f>AP124+AP125+AP126+AP127+AP128+AP129</f>
        <v/>
      </c>
      <c r="AQ130" s="10">
        <f>AQ124+AQ125+AQ126+AQ127+AQ128+AQ129</f>
        <v/>
      </c>
      <c r="AR130" s="10">
        <f>AR124+AR125+AR126+AR127+AR128+AR129</f>
        <v/>
      </c>
      <c r="AS130" s="26">
        <f>AD130</f>
        <v/>
      </c>
      <c r="AT130" s="26">
        <f>AH130</f>
        <v/>
      </c>
      <c r="AU130" s="26">
        <f>AL130</f>
        <v/>
      </c>
      <c r="AV130" s="10">
        <f>AV124+AV125+AV126+AV127+AV128+AV129</f>
        <v/>
      </c>
      <c r="AW130" s="10">
        <f>AW124+AW125+AW126+AW127+AW128+AW129</f>
        <v/>
      </c>
    </row>
    <row r="131">
      <c r="D131" s="3" t="inlineStr">
        <is>
          <t>Recon: Total CL</t>
        </is>
      </c>
      <c r="G131" s="27">
        <f>IF(_reported!G19="","",G130-_reported!G19)</f>
        <v/>
      </c>
      <c r="H131" s="27">
        <f>IF(_reported!H19="","",H130-_reported!H19)</f>
        <v/>
      </c>
      <c r="I131" s="27">
        <f>IF(_reported!I19="","",I130-_reported!I19)</f>
        <v/>
      </c>
      <c r="J131" s="27">
        <f>IF(_reported!J19="","",J130-_reported!J19)</f>
        <v/>
      </c>
      <c r="K131" s="27">
        <f>IF(_reported!K19="","",K130-_reported!K19)</f>
        <v/>
      </c>
      <c r="L131" s="27">
        <f>IF(_reported!L19="","",L130-_reported!L19)</f>
        <v/>
      </c>
      <c r="M131" s="27">
        <f>IF(_reported!M19="","",M130-_reported!M19)</f>
        <v/>
      </c>
      <c r="N131" s="27">
        <f>IF(_reported!N19="","",N130-_reported!N19)</f>
        <v/>
      </c>
      <c r="O131" s="27">
        <f>IF(_reported!O19="","",O130-_reported!O19)</f>
        <v/>
      </c>
      <c r="P131" s="27">
        <f>IF(_reported!P19="","",P130-_reported!P19)</f>
        <v/>
      </c>
      <c r="Q131" s="27">
        <f>IF(_reported!Q19="","",Q130-_reported!Q19)</f>
        <v/>
      </c>
      <c r="R131" s="27">
        <f>IF(_reported!R19="","",R130-_reported!R19)</f>
        <v/>
      </c>
      <c r="S131" s="27">
        <f>IF(_reported!S19="","",S130-_reported!S19)</f>
        <v/>
      </c>
      <c r="T131" s="27">
        <f>IF(_reported!T19="","",T130-_reported!T19)</f>
        <v/>
      </c>
      <c r="U131" s="27">
        <f>IF(_reported!U19="","",U130-_reported!U19)</f>
        <v/>
      </c>
      <c r="V131" s="27">
        <f>IF(_reported!V19="","",V130-_reported!V19)</f>
        <v/>
      </c>
      <c r="W131" s="27">
        <f>IF(_reported!W19="","",W130-_reported!W19)</f>
        <v/>
      </c>
      <c r="X131" s="27">
        <f>IF(_reported!X19="","",X130-_reported!X19)</f>
        <v/>
      </c>
      <c r="Y131" s="27">
        <f>IF(_reported!Y19="","",Y130-_reported!Y19)</f>
        <v/>
      </c>
      <c r="Z131" s="27">
        <f>IF(_reported!Z19="","",Z130-_reported!Z19)</f>
        <v/>
      </c>
      <c r="AA131" s="27">
        <f>IF(_reported!AA19="","",AA130-_reported!AA19)</f>
        <v/>
      </c>
      <c r="AB131" s="27">
        <f>IF(_reported!AB19="","",AB130-_reported!AB19)</f>
        <v/>
      </c>
      <c r="AN131" s="27">
        <f>IF(_reported!AN19="","",AN130-_reported!AN19)</f>
        <v/>
      </c>
      <c r="AO131" s="27">
        <f>IF(_reported!AO19="","",AO130-_reported!AO19)</f>
        <v/>
      </c>
      <c r="AP131" s="27">
        <f>IF(_reported!AP19="","",AP130-_reported!AP19)</f>
        <v/>
      </c>
      <c r="AQ131" s="27">
        <f>IF(_reported!AQ19="","",AQ130-_reported!AQ19)</f>
        <v/>
      </c>
      <c r="AR131" s="27">
        <f>IF(_reported!AR19="","",AR130-_reported!AR19)</f>
        <v/>
      </c>
    </row>
    <row r="132"/>
    <row r="133">
      <c r="C133" s="8" t="inlineStr">
        <is>
          <t>Debt (Long-term)</t>
        </is>
      </c>
      <c r="G133" s="9" t="n">
        <v>4119</v>
      </c>
      <c r="H133" s="9" t="n">
        <v>4120</v>
      </c>
      <c r="I133" s="9" t="n">
        <v>4122</v>
      </c>
      <c r="J133" s="9" t="n">
        <v>4123</v>
      </c>
      <c r="K133" s="9" t="n">
        <v>3626</v>
      </c>
      <c r="L133" s="9" t="n">
        <v>3627</v>
      </c>
      <c r="M133" s="9" t="n">
        <v>3627</v>
      </c>
      <c r="N133" s="9" t="n">
        <v>3629</v>
      </c>
      <c r="O133" s="9" t="n">
        <v>3630</v>
      </c>
      <c r="P133" s="9" t="n">
        <v>3631</v>
      </c>
      <c r="Q133" s="9" t="n">
        <v>3633</v>
      </c>
      <c r="R133" s="9" t="n">
        <v>3634</v>
      </c>
      <c r="S133" s="9" t="n">
        <v>2138</v>
      </c>
      <c r="T133" s="9" t="n">
        <v>4127</v>
      </c>
      <c r="U133" s="9" t="n">
        <v>4128</v>
      </c>
      <c r="V133" s="9" t="n">
        <v>4129</v>
      </c>
      <c r="W133" s="9" t="n">
        <v>6155</v>
      </c>
      <c r="X133" s="9" t="n">
        <v>6166</v>
      </c>
      <c r="Y133" s="9" t="n">
        <v>6200</v>
      </c>
      <c r="Z133" s="9" t="n">
        <v>6210</v>
      </c>
      <c r="AA133" s="9" t="n">
        <v>5379</v>
      </c>
      <c r="AB133" s="9" t="n">
        <v>4802</v>
      </c>
      <c r="AC133" s="24">
        <f>AB133</f>
        <v/>
      </c>
      <c r="AD133" s="24">
        <f>AC133</f>
        <v/>
      </c>
      <c r="AE133" s="24">
        <f>AD133</f>
        <v/>
      </c>
      <c r="AF133" s="24">
        <f>AE133</f>
        <v/>
      </c>
      <c r="AG133" s="24">
        <f>AF133</f>
        <v/>
      </c>
      <c r="AH133" s="24">
        <f>AG133</f>
        <v/>
      </c>
      <c r="AI133" s="24">
        <f>AH133</f>
        <v/>
      </c>
      <c r="AJ133" s="24">
        <f>AI133</f>
        <v/>
      </c>
      <c r="AK133" s="24">
        <f>AJ133</f>
        <v/>
      </c>
      <c r="AL133" s="24">
        <f>AK133</f>
        <v/>
      </c>
      <c r="AN133" s="9" t="n">
        <v>4123</v>
      </c>
      <c r="AO133" s="9" t="n">
        <v>3629</v>
      </c>
      <c r="AP133" s="9" t="n">
        <v>3634</v>
      </c>
      <c r="AQ133" s="9" t="n">
        <v>4129</v>
      </c>
      <c r="AR133" s="9" t="n">
        <v>6210</v>
      </c>
      <c r="AS133" s="24">
        <f>AD133</f>
        <v/>
      </c>
      <c r="AT133" s="24">
        <f>AH133</f>
        <v/>
      </c>
      <c r="AU133" s="24">
        <f>AL133</f>
        <v/>
      </c>
      <c r="AV133" s="24">
        <f>AU133</f>
        <v/>
      </c>
      <c r="AW133" s="24">
        <f>AV133</f>
        <v/>
      </c>
    </row>
    <row r="134">
      <c r="C134" s="8" t="inlineStr">
        <is>
          <t>Deferred Revenue (Long-term)</t>
        </is>
      </c>
      <c r="G134" s="13" t="n">
        <v>151</v>
      </c>
      <c r="H134" s="13" t="n">
        <v>139</v>
      </c>
      <c r="I134" s="13" t="n">
        <v>142</v>
      </c>
      <c r="J134" s="13" t="n">
        <v>145</v>
      </c>
      <c r="K134" s="13" t="n">
        <v>125</v>
      </c>
      <c r="L134" s="13" t="n">
        <v>123</v>
      </c>
      <c r="M134" s="13" t="n">
        <v>114</v>
      </c>
      <c r="N134" s="13" t="n">
        <v>117</v>
      </c>
      <c r="O134" s="13" t="n">
        <v>120</v>
      </c>
      <c r="P134" s="13" t="n">
        <v>116</v>
      </c>
      <c r="Q134" s="13" t="n">
        <v>108</v>
      </c>
      <c r="R134" s="13" t="n">
        <v>113</v>
      </c>
      <c r="S134" s="13" t="n">
        <v>135</v>
      </c>
      <c r="T134" s="13" t="n">
        <v>128</v>
      </c>
      <c r="U134" s="13" t="n">
        <v>127</v>
      </c>
      <c r="V134" s="13" t="n">
        <v>128</v>
      </c>
      <c r="W134" s="13" t="n">
        <v>143</v>
      </c>
      <c r="X134" s="13" t="n">
        <v>114</v>
      </c>
      <c r="Y134" s="13" t="n">
        <v>149</v>
      </c>
      <c r="Z134" s="13" t="n">
        <v>125</v>
      </c>
      <c r="AA134" s="13" t="n">
        <v>95</v>
      </c>
      <c r="AB134" s="13" t="n">
        <v>98</v>
      </c>
      <c r="AC134" s="25">
        <f>AB134</f>
        <v/>
      </c>
      <c r="AD134" s="25">
        <f>AC134</f>
        <v/>
      </c>
      <c r="AE134" s="25">
        <f>AD134</f>
        <v/>
      </c>
      <c r="AF134" s="25">
        <f>AE134</f>
        <v/>
      </c>
      <c r="AG134" s="25">
        <f>AF134</f>
        <v/>
      </c>
      <c r="AH134" s="25">
        <f>AG134</f>
        <v/>
      </c>
      <c r="AI134" s="25">
        <f>AH134</f>
        <v/>
      </c>
      <c r="AJ134" s="25">
        <f>AI134</f>
        <v/>
      </c>
      <c r="AK134" s="25">
        <f>AJ134</f>
        <v/>
      </c>
      <c r="AL134" s="25">
        <f>AK134</f>
        <v/>
      </c>
      <c r="AN134" s="13" t="n">
        <v>145</v>
      </c>
      <c r="AO134" s="13" t="n">
        <v>117</v>
      </c>
      <c r="AP134" s="13" t="n">
        <v>113</v>
      </c>
      <c r="AQ134" s="13" t="n">
        <v>128</v>
      </c>
      <c r="AR134" s="13" t="n">
        <v>125</v>
      </c>
      <c r="AS134" s="25">
        <f>AD134</f>
        <v/>
      </c>
      <c r="AT134" s="25">
        <f>AH134</f>
        <v/>
      </c>
      <c r="AU134" s="25">
        <f>AL134</f>
        <v/>
      </c>
      <c r="AV134" s="25">
        <f>AU134</f>
        <v/>
      </c>
      <c r="AW134" s="25">
        <f>AV134</f>
        <v/>
      </c>
    </row>
    <row r="135">
      <c r="C135" s="8" t="inlineStr">
        <is>
          <t>Income Taxes Payable (Long-term)</t>
        </is>
      </c>
      <c r="G135" s="13" t="n">
        <v>540</v>
      </c>
      <c r="H135" s="13" t="n">
        <v>510</v>
      </c>
      <c r="I135" s="13" t="n">
        <v>533</v>
      </c>
      <c r="J135" s="13" t="n">
        <v>534</v>
      </c>
      <c r="K135" s="13" t="n">
        <v>540</v>
      </c>
      <c r="L135" s="13" t="n">
        <v>503</v>
      </c>
      <c r="M135" s="13" t="n">
        <v>510</v>
      </c>
      <c r="N135" s="13" t="n">
        <v>530</v>
      </c>
      <c r="O135" s="13" t="n">
        <v>536</v>
      </c>
      <c r="P135" s="13" t="n">
        <v>479</v>
      </c>
      <c r="Q135" s="13" t="n">
        <v>498</v>
      </c>
      <c r="R135" s="13" t="n">
        <v>514</v>
      </c>
      <c r="S135" s="13" t="n">
        <v>668</v>
      </c>
      <c r="T135" s="13" t="n">
        <v>591</v>
      </c>
      <c r="U135" s="13" t="n">
        <v>585</v>
      </c>
      <c r="V135" s="13" t="n">
        <v>548</v>
      </c>
      <c r="W135" s="13" t="n">
        <v>567</v>
      </c>
      <c r="X135" s="13" t="n">
        <v>477</v>
      </c>
      <c r="Y135" s="13" t="n">
        <v>502</v>
      </c>
      <c r="Z135" s="13" t="n">
        <v>469</v>
      </c>
      <c r="AA135" s="13" t="n">
        <v>487</v>
      </c>
      <c r="AB135" s="13" t="n">
        <v>536</v>
      </c>
      <c r="AC135" s="25">
        <f>AB135</f>
        <v/>
      </c>
      <c r="AD135" s="25">
        <f>AC135</f>
        <v/>
      </c>
      <c r="AE135" s="25">
        <f>AD135</f>
        <v/>
      </c>
      <c r="AF135" s="25">
        <f>AE135</f>
        <v/>
      </c>
      <c r="AG135" s="25">
        <f>AF135</f>
        <v/>
      </c>
      <c r="AH135" s="25">
        <f>AG135</f>
        <v/>
      </c>
      <c r="AI135" s="25">
        <f>AH135</f>
        <v/>
      </c>
      <c r="AJ135" s="25">
        <f>AI135</f>
        <v/>
      </c>
      <c r="AK135" s="25">
        <f>AJ135</f>
        <v/>
      </c>
      <c r="AL135" s="25">
        <f>AK135</f>
        <v/>
      </c>
      <c r="AN135" s="13" t="n">
        <v>534</v>
      </c>
      <c r="AO135" s="13" t="n">
        <v>530</v>
      </c>
      <c r="AP135" s="13" t="n">
        <v>514</v>
      </c>
      <c r="AQ135" s="13" t="n">
        <v>548</v>
      </c>
      <c r="AR135" s="13" t="n">
        <v>469</v>
      </c>
      <c r="AS135" s="25">
        <f>AD135</f>
        <v/>
      </c>
      <c r="AT135" s="25">
        <f>AH135</f>
        <v/>
      </c>
      <c r="AU135" s="25">
        <f>AL135</f>
        <v/>
      </c>
      <c r="AV135" s="25">
        <f>AU135</f>
        <v/>
      </c>
      <c r="AW135" s="25">
        <f>AV135</f>
        <v/>
      </c>
    </row>
    <row r="136">
      <c r="C136" s="8" t="inlineStr">
        <is>
          <t>Deferred Income Taxes (Liability; FY22-era 10-Qs only)</t>
        </is>
      </c>
      <c r="G136" s="13" t="n">
        <v>81</v>
      </c>
      <c r="H136" s="13" t="n">
        <v>80</v>
      </c>
      <c r="I136" s="13" t="n">
        <v>7</v>
      </c>
      <c r="J136" s="13" t="n">
        <v>5</v>
      </c>
      <c r="K136" s="13" t="n">
        <v>4</v>
      </c>
      <c r="L136" s="13" t="n">
        <v>4</v>
      </c>
      <c r="M136" s="13" t="n">
        <v>3</v>
      </c>
      <c r="AC136" s="29" t="n">
        <v>0</v>
      </c>
      <c r="AD136" s="29" t="n">
        <v>0</v>
      </c>
      <c r="AE136" s="29" t="n">
        <v>0</v>
      </c>
      <c r="AF136" s="29" t="n">
        <v>0</v>
      </c>
      <c r="AG136" s="29" t="n">
        <v>0</v>
      </c>
      <c r="AH136" s="29" t="n">
        <v>0</v>
      </c>
      <c r="AI136" s="29" t="n">
        <v>0</v>
      </c>
      <c r="AJ136" s="29" t="n">
        <v>0</v>
      </c>
      <c r="AK136" s="29" t="n">
        <v>0</v>
      </c>
      <c r="AL136" s="29" t="n">
        <v>0</v>
      </c>
      <c r="AN136" s="13" t="n">
        <v>5</v>
      </c>
      <c r="AS136" s="25">
        <f>AD136</f>
        <v/>
      </c>
      <c r="AT136" s="25">
        <f>AH136</f>
        <v/>
      </c>
      <c r="AU136" s="25">
        <f>AL136</f>
        <v/>
      </c>
      <c r="AV136" s="29" t="n">
        <v>0</v>
      </c>
      <c r="AW136" s="29" t="n">
        <v>0</v>
      </c>
    </row>
    <row r="137">
      <c r="C137" s="8" t="inlineStr">
        <is>
          <t>Operating Lease Liabilities (Long-term)</t>
        </is>
      </c>
      <c r="G137" s="13" t="n">
        <v>494</v>
      </c>
      <c r="H137" s="13" t="n">
        <v>477</v>
      </c>
      <c r="I137" s="13" t="n">
        <v>466</v>
      </c>
      <c r="J137" s="13" t="n">
        <v>453</v>
      </c>
      <c r="K137" s="13" t="n">
        <v>447</v>
      </c>
      <c r="L137" s="13" t="n">
        <v>442</v>
      </c>
      <c r="M137" s="13" t="n">
        <v>426</v>
      </c>
      <c r="N137" s="13" t="n">
        <v>417</v>
      </c>
      <c r="O137" s="13" t="n">
        <v>415</v>
      </c>
      <c r="P137" s="13" t="n">
        <v>408</v>
      </c>
      <c r="Q137" s="13" t="n">
        <v>389</v>
      </c>
      <c r="R137" s="13" t="n">
        <v>373</v>
      </c>
      <c r="S137" s="13" t="n">
        <v>378</v>
      </c>
      <c r="T137" s="13" t="n">
        <v>398</v>
      </c>
      <c r="U137" s="13" t="n">
        <v>381</v>
      </c>
      <c r="V137" s="13" t="n">
        <v>353</v>
      </c>
      <c r="W137" s="13" t="n">
        <v>334</v>
      </c>
      <c r="X137" s="13" t="n">
        <v>323</v>
      </c>
      <c r="Y137" s="13" t="n">
        <v>362</v>
      </c>
      <c r="Z137" s="13" t="n">
        <v>361</v>
      </c>
      <c r="AA137" s="13" t="n">
        <v>344</v>
      </c>
      <c r="AB137" s="13" t="n">
        <v>329</v>
      </c>
      <c r="AC137" s="25">
        <f>AB137</f>
        <v/>
      </c>
      <c r="AD137" s="25">
        <f>AC137</f>
        <v/>
      </c>
      <c r="AE137" s="25">
        <f>AD137</f>
        <v/>
      </c>
      <c r="AF137" s="25">
        <f>AE137</f>
        <v/>
      </c>
      <c r="AG137" s="25">
        <f>AF137</f>
        <v/>
      </c>
      <c r="AH137" s="25">
        <f>AG137</f>
        <v/>
      </c>
      <c r="AI137" s="25">
        <f>AH137</f>
        <v/>
      </c>
      <c r="AJ137" s="25">
        <f>AI137</f>
        <v/>
      </c>
      <c r="AK137" s="25">
        <f>AJ137</f>
        <v/>
      </c>
      <c r="AL137" s="25">
        <f>AK137</f>
        <v/>
      </c>
      <c r="AN137" s="13" t="n">
        <v>453</v>
      </c>
      <c r="AO137" s="13" t="n">
        <v>417</v>
      </c>
      <c r="AP137" s="13" t="n">
        <v>373</v>
      </c>
      <c r="AQ137" s="13" t="n">
        <v>353</v>
      </c>
      <c r="AR137" s="13" t="n">
        <v>361</v>
      </c>
      <c r="AS137" s="25">
        <f>AD137</f>
        <v/>
      </c>
      <c r="AT137" s="25">
        <f>AH137</f>
        <v/>
      </c>
      <c r="AU137" s="25">
        <f>AL137</f>
        <v/>
      </c>
      <c r="AV137" s="25">
        <f>AU137</f>
        <v/>
      </c>
      <c r="AW137" s="25">
        <f>AV137</f>
        <v/>
      </c>
    </row>
    <row r="138">
      <c r="C138" s="8" t="inlineStr">
        <is>
          <t>Other Liabilities</t>
        </is>
      </c>
      <c r="G138" s="13" t="n">
        <v>248</v>
      </c>
      <c r="H138" s="13" t="n">
        <v>259</v>
      </c>
      <c r="I138" s="13" t="n">
        <v>269</v>
      </c>
      <c r="J138" s="13" t="n">
        <v>252</v>
      </c>
      <c r="K138" s="13" t="n">
        <v>262</v>
      </c>
      <c r="L138" s="13" t="n">
        <v>257</v>
      </c>
      <c r="M138" s="13" t="n">
        <v>253</v>
      </c>
      <c r="N138" s="13" t="n">
        <v>293</v>
      </c>
      <c r="O138" s="13" t="n">
        <v>323</v>
      </c>
      <c r="P138" s="13" t="n">
        <v>347</v>
      </c>
      <c r="Q138" s="13" t="n">
        <v>352</v>
      </c>
      <c r="R138" s="13" t="n">
        <v>376</v>
      </c>
      <c r="S138" s="13" t="n">
        <v>435</v>
      </c>
      <c r="T138" s="13" t="n">
        <v>446</v>
      </c>
      <c r="U138" s="13" t="n">
        <v>420</v>
      </c>
      <c r="V138" s="13" t="n">
        <v>446</v>
      </c>
      <c r="W138" s="13" t="n">
        <v>498</v>
      </c>
      <c r="X138" s="13" t="n">
        <v>540</v>
      </c>
      <c r="Y138" s="13" t="n">
        <v>532</v>
      </c>
      <c r="Z138" s="13" t="n">
        <v>508</v>
      </c>
      <c r="AA138" s="13" t="n">
        <v>576</v>
      </c>
      <c r="AB138" s="13" t="n">
        <v>572</v>
      </c>
      <c r="AC138" s="25">
        <f>AB138</f>
        <v/>
      </c>
      <c r="AD138" s="25">
        <f>AC138</f>
        <v/>
      </c>
      <c r="AE138" s="25">
        <f>AD138</f>
        <v/>
      </c>
      <c r="AF138" s="25">
        <f>AE138</f>
        <v/>
      </c>
      <c r="AG138" s="25">
        <f>AF138</f>
        <v/>
      </c>
      <c r="AH138" s="25">
        <f>AG138</f>
        <v/>
      </c>
      <c r="AI138" s="25">
        <f>AH138</f>
        <v/>
      </c>
      <c r="AJ138" s="25">
        <f>AI138</f>
        <v/>
      </c>
      <c r="AK138" s="25">
        <f>AJ138</f>
        <v/>
      </c>
      <c r="AL138" s="25">
        <f>AK138</f>
        <v/>
      </c>
      <c r="AN138" s="13" t="n">
        <v>252</v>
      </c>
      <c r="AO138" s="13" t="n">
        <v>293</v>
      </c>
      <c r="AP138" s="13" t="n">
        <v>376</v>
      </c>
      <c r="AQ138" s="13" t="n">
        <v>446</v>
      </c>
      <c r="AR138" s="13" t="n">
        <v>508</v>
      </c>
      <c r="AS138" s="25">
        <f>AD138</f>
        <v/>
      </c>
      <c r="AT138" s="25">
        <f>AH138</f>
        <v/>
      </c>
      <c r="AU138" s="25">
        <f>AL138</f>
        <v/>
      </c>
      <c r="AV138" s="25">
        <f>AU138</f>
        <v/>
      </c>
      <c r="AW138" s="25">
        <f>AV138</f>
        <v/>
      </c>
    </row>
    <row r="139">
      <c r="B139" s="6" t="inlineStr">
        <is>
          <t>Total Liabilities</t>
        </is>
      </c>
      <c r="G139" s="10">
        <f>G130+G133+G134+G135+G136+G137+G138</f>
        <v/>
      </c>
      <c r="H139" s="10">
        <f>H130+H133+H134+H135+H136+H137+H138</f>
        <v/>
      </c>
      <c r="I139" s="10">
        <f>I130+I133+I134+I135+I136+I137+I138</f>
        <v/>
      </c>
      <c r="J139" s="10">
        <f>J130+J133+J134+J135+J136+J137+J138</f>
        <v/>
      </c>
      <c r="K139" s="10">
        <f>K130+K133+K134+K135+K136+K137+K138</f>
        <v/>
      </c>
      <c r="L139" s="10">
        <f>L130+L133+L134+L135+L136+L137+L138</f>
        <v/>
      </c>
      <c r="M139" s="10">
        <f>M130+M133+M134+M135+M136+M137+M138</f>
        <v/>
      </c>
      <c r="N139" s="10">
        <f>N130+N133+N134+N135+N136+N137+N138</f>
        <v/>
      </c>
      <c r="O139" s="10">
        <f>O130+O133+O134+O135+O136+O137+O138</f>
        <v/>
      </c>
      <c r="P139" s="10">
        <f>P130+P133+P134+P135+P136+P137+P138</f>
        <v/>
      </c>
      <c r="Q139" s="10">
        <f>Q130+Q133+Q134+Q135+Q136+Q137+Q138</f>
        <v/>
      </c>
      <c r="R139" s="10">
        <f>R130+R133+R134+R135+R136+R137+R138</f>
        <v/>
      </c>
      <c r="S139" s="10">
        <f>S130+S133+S134+S135+S136+S137+S138</f>
        <v/>
      </c>
      <c r="T139" s="10">
        <f>T130+T133+T134+T135+T136+T137+T138</f>
        <v/>
      </c>
      <c r="U139" s="10">
        <f>U130+U133+U134+U135+U136+U137+U138</f>
        <v/>
      </c>
      <c r="V139" s="10">
        <f>V130+V133+V134+V135+V136+V137+V138</f>
        <v/>
      </c>
      <c r="W139" s="10">
        <f>W130+W133+W134+W135+W136+W137+W138</f>
        <v/>
      </c>
      <c r="X139" s="10">
        <f>X130+X133+X134+X135+X136+X137+X138</f>
        <v/>
      </c>
      <c r="Y139" s="10">
        <f>Y130+Y133+Y134+Y135+Y136+Y137+Y138</f>
        <v/>
      </c>
      <c r="Z139" s="10">
        <f>Z130+Z133+Z134+Z135+Z136+Z137+Z138</f>
        <v/>
      </c>
      <c r="AA139" s="10">
        <f>AA130+AA133+AA134+AA135+AA136+AA137+AA138</f>
        <v/>
      </c>
      <c r="AB139" s="10">
        <f>AB130+AB133+AB134+AB135+AB136+AB137+AB138</f>
        <v/>
      </c>
      <c r="AC139" s="10">
        <f>AC130+AC133+AC134+AC135+AC136+AC137+AC138</f>
        <v/>
      </c>
      <c r="AD139" s="10">
        <f>AD130+AD133+AD134+AD135+AD136+AD137+AD138</f>
        <v/>
      </c>
      <c r="AE139" s="10">
        <f>AE130+AE133+AE134+AE135+AE136+AE137+AE138</f>
        <v/>
      </c>
      <c r="AF139" s="10">
        <f>AF130+AF133+AF134+AF135+AF136+AF137+AF138</f>
        <v/>
      </c>
      <c r="AG139" s="10">
        <f>AG130+AG133+AG134+AG135+AG136+AG137+AG138</f>
        <v/>
      </c>
      <c r="AH139" s="10">
        <f>AH130+AH133+AH134+AH135+AH136+AH137+AH138</f>
        <v/>
      </c>
      <c r="AI139" s="10">
        <f>AI130+AI133+AI134+AI135+AI136+AI137+AI138</f>
        <v/>
      </c>
      <c r="AJ139" s="10">
        <f>AJ130+AJ133+AJ134+AJ135+AJ136+AJ137+AJ138</f>
        <v/>
      </c>
      <c r="AK139" s="10">
        <f>AK130+AK133+AK134+AK135+AK136+AK137+AK138</f>
        <v/>
      </c>
      <c r="AL139" s="10">
        <f>AL130+AL133+AL134+AL135+AL136+AL137+AL138</f>
        <v/>
      </c>
      <c r="AN139" s="10">
        <f>AN130+AN133+AN134+AN135+AN136+AN137+AN138</f>
        <v/>
      </c>
      <c r="AO139" s="10">
        <f>AO130+AO133+AO134+AO135+AO136+AO137+AO138</f>
        <v/>
      </c>
      <c r="AP139" s="10">
        <f>AP130+AP133+AP134+AP135+AP136+AP137+AP138</f>
        <v/>
      </c>
      <c r="AQ139" s="10">
        <f>AQ130+AQ133+AQ134+AQ135+AQ136+AQ137+AQ138</f>
        <v/>
      </c>
      <c r="AR139" s="10">
        <f>AR130+AR133+AR134+AR135+AR136+AR137+AR138</f>
        <v/>
      </c>
      <c r="AS139" s="26">
        <f>AD139</f>
        <v/>
      </c>
      <c r="AT139" s="26">
        <f>AH139</f>
        <v/>
      </c>
      <c r="AU139" s="26">
        <f>AL139</f>
        <v/>
      </c>
      <c r="AV139" s="10">
        <f>AV130+AV133+AV134+AV135+AV136+AV137+AV138</f>
        <v/>
      </c>
      <c r="AW139" s="10">
        <f>AW130+AW133+AW134+AW135+AW136+AW137+AW138</f>
        <v/>
      </c>
    </row>
    <row r="140">
      <c r="D140" s="3" t="inlineStr">
        <is>
          <t>Recon: Total Liabilities</t>
        </is>
      </c>
      <c r="G140" s="27">
        <f>IF(_reported!G20="","",G139-_reported!G20)</f>
        <v/>
      </c>
      <c r="H140" s="27">
        <f>IF(_reported!H20="","",H139-_reported!H20)</f>
        <v/>
      </c>
      <c r="I140" s="27">
        <f>IF(_reported!I20="","",I139-_reported!I20)</f>
        <v/>
      </c>
      <c r="J140" s="27">
        <f>IF(_reported!J20="","",J139-_reported!J20)</f>
        <v/>
      </c>
      <c r="K140" s="27">
        <f>IF(_reported!K20="","",K139-_reported!K20)</f>
        <v/>
      </c>
      <c r="L140" s="27">
        <f>IF(_reported!L20="","",L139-_reported!L20)</f>
        <v/>
      </c>
      <c r="M140" s="27">
        <f>IF(_reported!M20="","",M139-_reported!M20)</f>
        <v/>
      </c>
      <c r="N140" s="27">
        <f>IF(_reported!N20="","",N139-_reported!N20)</f>
        <v/>
      </c>
      <c r="O140" s="27">
        <f>IF(_reported!O20="","",O139-_reported!O20)</f>
        <v/>
      </c>
      <c r="P140" s="27">
        <f>IF(_reported!P20="","",P139-_reported!P20)</f>
        <v/>
      </c>
      <c r="Q140" s="27">
        <f>IF(_reported!Q20="","",Q139-_reported!Q20)</f>
        <v/>
      </c>
      <c r="R140" s="27">
        <f>IF(_reported!R20="","",R139-_reported!R20)</f>
        <v/>
      </c>
      <c r="S140" s="27">
        <f>IF(_reported!S20="","",S139-_reported!S20)</f>
        <v/>
      </c>
      <c r="T140" s="27">
        <f>IF(_reported!T20="","",T139-_reported!T20)</f>
        <v/>
      </c>
      <c r="U140" s="27">
        <f>IF(_reported!U20="","",U139-_reported!U20)</f>
        <v/>
      </c>
      <c r="V140" s="27">
        <f>IF(_reported!V20="","",V139-_reported!V20)</f>
        <v/>
      </c>
      <c r="W140" s="27">
        <f>IF(_reported!W20="","",W139-_reported!W20)</f>
        <v/>
      </c>
      <c r="X140" s="27">
        <f>IF(_reported!X20="","",X139-_reported!X20)</f>
        <v/>
      </c>
      <c r="Y140" s="27">
        <f>IF(_reported!Y20="","",Y139-_reported!Y20)</f>
        <v/>
      </c>
      <c r="Z140" s="27">
        <f>IF(_reported!Z20="","",Z139-_reported!Z20)</f>
        <v/>
      </c>
      <c r="AA140" s="27">
        <f>IF(_reported!AA20="","",AA139-_reported!AA20)</f>
        <v/>
      </c>
      <c r="AB140" s="27">
        <f>IF(_reported!AB20="","",AB139-_reported!AB20)</f>
        <v/>
      </c>
      <c r="AN140" s="27">
        <f>IF(_reported!AN20="","",AN139-_reported!AN20)</f>
        <v/>
      </c>
      <c r="AO140" s="27">
        <f>IF(_reported!AO20="","",AO139-_reported!AO20)</f>
        <v/>
      </c>
      <c r="AP140" s="27">
        <f>IF(_reported!AP20="","",AP139-_reported!AP20)</f>
        <v/>
      </c>
      <c r="AQ140" s="27">
        <f>IF(_reported!AQ20="","",AQ139-_reported!AQ20)</f>
        <v/>
      </c>
      <c r="AR140" s="27">
        <f>IF(_reported!AR20="","",AR139-_reported!AR20)</f>
        <v/>
      </c>
    </row>
    <row r="141"/>
    <row r="142">
      <c r="C142" s="8" t="inlineStr">
        <is>
          <t>Preferred Stock ($0.0001 par; none issued)</t>
        </is>
      </c>
      <c r="G142" s="9" t="n">
        <v>0</v>
      </c>
      <c r="H142" s="9" t="n">
        <v>0</v>
      </c>
      <c r="I142" s="9" t="n">
        <v>0</v>
      </c>
      <c r="J142" s="9" t="n">
        <v>0</v>
      </c>
      <c r="K142" s="9" t="n">
        <v>0</v>
      </c>
      <c r="L142" s="9" t="n">
        <v>0</v>
      </c>
      <c r="M142" s="9" t="n">
        <v>0</v>
      </c>
      <c r="N142" s="9" t="n">
        <v>0</v>
      </c>
      <c r="O142" s="9" t="n">
        <v>0</v>
      </c>
      <c r="P142" s="9" t="n">
        <v>0</v>
      </c>
      <c r="Q142" s="9" t="n">
        <v>0</v>
      </c>
      <c r="R142" s="9" t="n">
        <v>0</v>
      </c>
      <c r="S142" s="9" t="n">
        <v>0</v>
      </c>
      <c r="T142" s="9" t="n">
        <v>0</v>
      </c>
      <c r="U142" s="9" t="n">
        <v>0</v>
      </c>
      <c r="V142" s="9" t="n">
        <v>0</v>
      </c>
      <c r="W142" s="9" t="n">
        <v>0</v>
      </c>
      <c r="X142" s="9" t="n">
        <v>0</v>
      </c>
      <c r="Y142" s="9" t="n">
        <v>0</v>
      </c>
      <c r="Z142" s="9" t="n">
        <v>0</v>
      </c>
      <c r="AA142" s="9" t="n">
        <v>0</v>
      </c>
      <c r="AB142" s="9" t="n">
        <v>0</v>
      </c>
      <c r="AC142" s="24">
        <f>AB142</f>
        <v/>
      </c>
      <c r="AD142" s="24">
        <f>AC142</f>
        <v/>
      </c>
      <c r="AE142" s="24">
        <f>AD142</f>
        <v/>
      </c>
      <c r="AF142" s="24">
        <f>AE142</f>
        <v/>
      </c>
      <c r="AG142" s="24">
        <f>AF142</f>
        <v/>
      </c>
      <c r="AH142" s="24">
        <f>AG142</f>
        <v/>
      </c>
      <c r="AI142" s="24">
        <f>AH142</f>
        <v/>
      </c>
      <c r="AJ142" s="24">
        <f>AI142</f>
        <v/>
      </c>
      <c r="AK142" s="24">
        <f>AJ142</f>
        <v/>
      </c>
      <c r="AL142" s="24">
        <f>AK142</f>
        <v/>
      </c>
      <c r="AN142" s="9" t="n">
        <v>0</v>
      </c>
      <c r="AO142" s="9" t="n">
        <v>0</v>
      </c>
      <c r="AP142" s="9" t="n">
        <v>0</v>
      </c>
      <c r="AQ142" s="9" t="n">
        <v>0</v>
      </c>
      <c r="AR142" s="9" t="n">
        <v>0</v>
      </c>
      <c r="AS142" s="24">
        <f>AD142</f>
        <v/>
      </c>
      <c r="AT142" s="24">
        <f>AH142</f>
        <v/>
      </c>
      <c r="AU142" s="24">
        <f>AL142</f>
        <v/>
      </c>
      <c r="AV142" s="24">
        <f>AU142</f>
        <v/>
      </c>
      <c r="AW142" s="24">
        <f>AV142</f>
        <v/>
      </c>
    </row>
    <row r="143">
      <c r="C143" s="8" t="inlineStr">
        <is>
          <t>Common Stock ($0.0001 par)</t>
        </is>
      </c>
      <c r="G143" s="13" t="n">
        <v>0</v>
      </c>
      <c r="H143" s="13" t="n">
        <v>0</v>
      </c>
      <c r="I143" s="13" t="n">
        <v>0</v>
      </c>
      <c r="J143" s="13" t="n">
        <v>0</v>
      </c>
      <c r="K143" s="13" t="n">
        <v>0</v>
      </c>
      <c r="L143" s="13" t="n">
        <v>0</v>
      </c>
      <c r="M143" s="13" t="n">
        <v>0</v>
      </c>
      <c r="N143" s="13" t="n">
        <v>0</v>
      </c>
      <c r="O143" s="13" t="n">
        <v>0</v>
      </c>
      <c r="P143" s="13" t="n">
        <v>0</v>
      </c>
      <c r="Q143" s="13" t="n">
        <v>0</v>
      </c>
      <c r="R143" s="13" t="n">
        <v>0</v>
      </c>
      <c r="S143" s="13" t="n">
        <v>0</v>
      </c>
      <c r="T143" s="13" t="n">
        <v>0</v>
      </c>
      <c r="U143" s="13" t="n">
        <v>0</v>
      </c>
      <c r="V143" s="13" t="n">
        <v>0</v>
      </c>
      <c r="W143" s="13" t="n">
        <v>0</v>
      </c>
      <c r="X143" s="13" t="n">
        <v>0</v>
      </c>
      <c r="Y143" s="13" t="n">
        <v>0</v>
      </c>
      <c r="Z143" s="13" t="n">
        <v>0</v>
      </c>
      <c r="AA143" s="13" t="n">
        <v>0</v>
      </c>
      <c r="AB143" s="13" t="n">
        <v>0</v>
      </c>
      <c r="AC143" s="25">
        <f>AB143</f>
        <v/>
      </c>
      <c r="AD143" s="25">
        <f>AC143</f>
        <v/>
      </c>
      <c r="AE143" s="25">
        <f>AD143</f>
        <v/>
      </c>
      <c r="AF143" s="25">
        <f>AE143</f>
        <v/>
      </c>
      <c r="AG143" s="25">
        <f>AF143</f>
        <v/>
      </c>
      <c r="AH143" s="25">
        <f>AG143</f>
        <v/>
      </c>
      <c r="AI143" s="25">
        <f>AH143</f>
        <v/>
      </c>
      <c r="AJ143" s="25">
        <f>AI143</f>
        <v/>
      </c>
      <c r="AK143" s="25">
        <f>AJ143</f>
        <v/>
      </c>
      <c r="AL143" s="25">
        <f>AK143</f>
        <v/>
      </c>
      <c r="AN143" s="13" t="n">
        <v>0</v>
      </c>
      <c r="AO143" s="13" t="n">
        <v>0</v>
      </c>
      <c r="AP143" s="13" t="n">
        <v>0</v>
      </c>
      <c r="AQ143" s="13" t="n">
        <v>0</v>
      </c>
      <c r="AR143" s="13" t="n">
        <v>0</v>
      </c>
      <c r="AS143" s="25">
        <f>AD143</f>
        <v/>
      </c>
      <c r="AT143" s="25">
        <f>AH143</f>
        <v/>
      </c>
      <c r="AU143" s="25">
        <f>AL143</f>
        <v/>
      </c>
      <c r="AV143" s="25">
        <f>AU143</f>
        <v/>
      </c>
      <c r="AW143" s="25">
        <f>AV143</f>
        <v/>
      </c>
    </row>
    <row r="144">
      <c r="C144" s="8" t="inlineStr">
        <is>
          <t>Additional Paid-in Capital</t>
        </is>
      </c>
      <c r="G144" s="13" t="n">
        <v>7617</v>
      </c>
      <c r="H144" s="13" t="n">
        <v>7877</v>
      </c>
      <c r="I144" s="13" t="n">
        <v>8209</v>
      </c>
      <c r="J144" s="13" t="n">
        <v>8428</v>
      </c>
      <c r="K144" s="13" t="n">
        <v>8750</v>
      </c>
      <c r="L144" s="13" t="n">
        <v>9102</v>
      </c>
      <c r="M144" s="13" t="n">
        <v>9548</v>
      </c>
      <c r="N144" s="13" t="n">
        <v>9868</v>
      </c>
      <c r="O144" s="13" t="n">
        <v>10284</v>
      </c>
      <c r="P144" s="13" t="n">
        <v>10717</v>
      </c>
      <c r="Q144" s="13" t="n">
        <v>11195</v>
      </c>
      <c r="R144" s="13" t="n">
        <v>11586</v>
      </c>
      <c r="S144" s="13" t="n">
        <v>12037</v>
      </c>
      <c r="T144" s="13" t="n">
        <v>12504</v>
      </c>
      <c r="U144" s="13" t="n">
        <v>13026</v>
      </c>
      <c r="V144" s="13" t="n">
        <v>13419</v>
      </c>
      <c r="W144" s="13" t="n">
        <v>13894</v>
      </c>
      <c r="X144" s="13" t="n">
        <v>14375</v>
      </c>
      <c r="Y144" s="13" t="n">
        <v>14968</v>
      </c>
      <c r="Z144" s="13" t="n">
        <v>15361</v>
      </c>
      <c r="AA144" s="13" t="n">
        <v>15870</v>
      </c>
      <c r="AB144" s="13" t="n">
        <v>16416</v>
      </c>
      <c r="AC144" s="25">
        <f>AB144+AC192+AC221</f>
        <v/>
      </c>
      <c r="AD144" s="25">
        <f>AC144+AD192+AD221</f>
        <v/>
      </c>
      <c r="AE144" s="25">
        <f>AD144+AE192+AE221</f>
        <v/>
      </c>
      <c r="AF144" s="25">
        <f>AE144+AF192+AF221</f>
        <v/>
      </c>
      <c r="AG144" s="25">
        <f>AF144+AG192+AG221</f>
        <v/>
      </c>
      <c r="AH144" s="25">
        <f>AG144+AH192+AH221</f>
        <v/>
      </c>
      <c r="AI144" s="25">
        <f>AH144+AI192+AI221</f>
        <v/>
      </c>
      <c r="AJ144" s="25">
        <f>AI144+AJ192+AJ221</f>
        <v/>
      </c>
      <c r="AK144" s="25">
        <f>AJ144+AK192+AK221</f>
        <v/>
      </c>
      <c r="AL144" s="25">
        <f>AK144+AL192+AL221</f>
        <v/>
      </c>
      <c r="AN144" s="13" t="n">
        <v>8428</v>
      </c>
      <c r="AO144" s="13" t="n">
        <v>9868</v>
      </c>
      <c r="AP144" s="13" t="n">
        <v>11586</v>
      </c>
      <c r="AQ144" s="13" t="n">
        <v>13419</v>
      </c>
      <c r="AR144" s="13" t="n">
        <v>15361</v>
      </c>
      <c r="AS144" s="25">
        <f>AD144</f>
        <v/>
      </c>
      <c r="AT144" s="25">
        <f>AH144</f>
        <v/>
      </c>
      <c r="AU144" s="25">
        <f>AL144</f>
        <v/>
      </c>
      <c r="AV144" s="25">
        <f>AU144+AV192+AV221</f>
        <v/>
      </c>
      <c r="AW144" s="25">
        <f>AV144+AW192+AW221</f>
        <v/>
      </c>
    </row>
    <row r="145">
      <c r="C145" s="8" t="inlineStr">
        <is>
          <t>Retained Earnings</t>
        </is>
      </c>
      <c r="G145" s="13" t="n">
        <v>20521</v>
      </c>
      <c r="H145" s="13" t="n">
        <v>21538</v>
      </c>
      <c r="I145" s="13" t="n">
        <v>22750</v>
      </c>
      <c r="J145" s="13" t="n">
        <v>23905</v>
      </c>
      <c r="K145" s="13" t="n">
        <v>24961</v>
      </c>
      <c r="L145" s="13" t="n">
        <v>26022</v>
      </c>
      <c r="M145" s="13" t="n">
        <v>27158</v>
      </c>
      <c r="N145" s="13" t="n">
        <v>28319</v>
      </c>
      <c r="O145" s="13" t="n">
        <v>29435</v>
      </c>
      <c r="P145" s="13" t="n">
        <v>30609</v>
      </c>
      <c r="Q145" s="13" t="n">
        <v>32012</v>
      </c>
      <c r="R145" s="13" t="n">
        <v>33346</v>
      </c>
      <c r="S145" s="13" t="n">
        <v>33809</v>
      </c>
      <c r="T145" s="13" t="n">
        <v>35227</v>
      </c>
      <c r="U145" s="13" t="n">
        <v>36911</v>
      </c>
      <c r="V145" s="13" t="n">
        <v>38470</v>
      </c>
      <c r="W145" s="13" t="n">
        <v>40186</v>
      </c>
      <c r="X145" s="13" t="n">
        <v>41744</v>
      </c>
      <c r="Y145" s="13" t="n">
        <v>43516</v>
      </c>
      <c r="Z145" s="13" t="n">
        <v>45354</v>
      </c>
      <c r="AA145" s="13" t="n">
        <v>47170</v>
      </c>
      <c r="AB145" s="13" t="n">
        <v>48767</v>
      </c>
      <c r="AC145" s="25">
        <f>AB145+AC43</f>
        <v/>
      </c>
      <c r="AD145" s="25">
        <f>AC145+AD43</f>
        <v/>
      </c>
      <c r="AE145" s="25">
        <f>AD145+AE43</f>
        <v/>
      </c>
      <c r="AF145" s="25">
        <f>AE145+AF43</f>
        <v/>
      </c>
      <c r="AG145" s="25">
        <f>AF145+AG43</f>
        <v/>
      </c>
      <c r="AH145" s="25">
        <f>AG145+AH43</f>
        <v/>
      </c>
      <c r="AI145" s="25">
        <f>AH145+AI43</f>
        <v/>
      </c>
      <c r="AJ145" s="25">
        <f>AI145+AJ43</f>
        <v/>
      </c>
      <c r="AK145" s="25">
        <f>AJ145+AK43</f>
        <v/>
      </c>
      <c r="AL145" s="25">
        <f>AK145+AL43</f>
        <v/>
      </c>
      <c r="AN145" s="13" t="n">
        <v>23905</v>
      </c>
      <c r="AO145" s="13" t="n">
        <v>28319</v>
      </c>
      <c r="AP145" s="13" t="n">
        <v>33346</v>
      </c>
      <c r="AQ145" s="13" t="n">
        <v>38470</v>
      </c>
      <c r="AR145" s="13" t="n">
        <v>45354</v>
      </c>
      <c r="AS145" s="25">
        <f>AD145</f>
        <v/>
      </c>
      <c r="AT145" s="25">
        <f>AH145</f>
        <v/>
      </c>
      <c r="AU145" s="25">
        <f>AL145</f>
        <v/>
      </c>
      <c r="AV145" s="25">
        <f>AU145+AV43</f>
        <v/>
      </c>
      <c r="AW145" s="25">
        <f>AV145+AW43</f>
        <v/>
      </c>
    </row>
    <row r="146">
      <c r="C146" s="8" t="inlineStr">
        <is>
          <t>Accumulated Other Comprehensive Income (Loss)</t>
        </is>
      </c>
      <c r="G146" s="13" t="n">
        <v>-141</v>
      </c>
      <c r="H146" s="13" t="n">
        <v>-121</v>
      </c>
      <c r="I146" s="13" t="n">
        <v>-131</v>
      </c>
      <c r="J146" s="13" t="n">
        <v>-137</v>
      </c>
      <c r="K146" s="13" t="n">
        <v>-177</v>
      </c>
      <c r="L146" s="13" t="n">
        <v>-195</v>
      </c>
      <c r="M146" s="13" t="n">
        <v>-224</v>
      </c>
      <c r="N146" s="13" t="n">
        <v>-293</v>
      </c>
      <c r="O146" s="13" t="n">
        <v>-307</v>
      </c>
      <c r="P146" s="13" t="n">
        <v>-297</v>
      </c>
      <c r="Q146" s="13" t="n">
        <v>-285</v>
      </c>
      <c r="R146" s="13" t="n">
        <v>-285</v>
      </c>
      <c r="S146" s="13" t="n">
        <v>-277</v>
      </c>
      <c r="T146" s="13" t="n">
        <v>-276</v>
      </c>
      <c r="U146" s="13" t="n">
        <v>-309</v>
      </c>
      <c r="V146" s="13" t="n">
        <v>-201</v>
      </c>
      <c r="W146" s="13" t="n">
        <v>-158</v>
      </c>
      <c r="X146" s="13" t="n">
        <v>-333</v>
      </c>
      <c r="Y146" s="13" t="n">
        <v>-341</v>
      </c>
      <c r="Z146" s="13" t="n">
        <v>-245</v>
      </c>
      <c r="AA146" s="13" t="n">
        <v>-295</v>
      </c>
      <c r="AB146" s="13" t="n">
        <v>-247</v>
      </c>
      <c r="AC146" s="25">
        <f>AB146</f>
        <v/>
      </c>
      <c r="AD146" s="25">
        <f>AC146</f>
        <v/>
      </c>
      <c r="AE146" s="25">
        <f>AD146</f>
        <v/>
      </c>
      <c r="AF146" s="25">
        <f>AE146</f>
        <v/>
      </c>
      <c r="AG146" s="25">
        <f>AF146</f>
        <v/>
      </c>
      <c r="AH146" s="25">
        <f>AG146</f>
        <v/>
      </c>
      <c r="AI146" s="25">
        <f>AH146</f>
        <v/>
      </c>
      <c r="AJ146" s="25">
        <f>AI146</f>
        <v/>
      </c>
      <c r="AK146" s="25">
        <f>AJ146</f>
        <v/>
      </c>
      <c r="AL146" s="25">
        <f>AK146</f>
        <v/>
      </c>
      <c r="AN146" s="13" t="n">
        <v>-137</v>
      </c>
      <c r="AO146" s="13" t="n">
        <v>-293</v>
      </c>
      <c r="AP146" s="13" t="n">
        <v>-285</v>
      </c>
      <c r="AQ146" s="13" t="n">
        <v>-201</v>
      </c>
      <c r="AR146" s="13" t="n">
        <v>-245</v>
      </c>
      <c r="AS146" s="25">
        <f>AD146</f>
        <v/>
      </c>
      <c r="AT146" s="25">
        <f>AH146</f>
        <v/>
      </c>
      <c r="AU146" s="25">
        <f>AL146</f>
        <v/>
      </c>
      <c r="AV146" s="25">
        <f>AU146</f>
        <v/>
      </c>
      <c r="AW146" s="25">
        <f>AV146</f>
        <v/>
      </c>
    </row>
    <row r="147">
      <c r="C147" s="8" t="inlineStr">
        <is>
          <t>Treasury Stock, at Cost</t>
        </is>
      </c>
      <c r="G147" s="13" t="n">
        <v>-14451</v>
      </c>
      <c r="H147" s="13" t="n">
        <v>-15442</v>
      </c>
      <c r="I147" s="13" t="n">
        <v>-16414</v>
      </c>
      <c r="J147" s="13" t="n">
        <v>-17399</v>
      </c>
      <c r="K147" s="13" t="n">
        <v>-19759</v>
      </c>
      <c r="L147" s="13" t="n">
        <v>-20944</v>
      </c>
      <c r="M147" s="13" t="n">
        <v>-22109</v>
      </c>
      <c r="N147" s="13" t="n">
        <v>-23843</v>
      </c>
      <c r="O147" s="13" t="n">
        <v>-25206</v>
      </c>
      <c r="P147" s="13" t="n">
        <v>-26191</v>
      </c>
      <c r="Q147" s="13" t="n">
        <v>-27146</v>
      </c>
      <c r="R147" s="13" t="n">
        <v>-28129</v>
      </c>
      <c r="S147" s="13" t="n">
        <v>-30109</v>
      </c>
      <c r="T147" s="13" t="n">
        <v>-32612</v>
      </c>
      <c r="U147" s="13" t="n">
        <v>-35083</v>
      </c>
      <c r="V147" s="13" t="n">
        <v>-37583</v>
      </c>
      <c r="W147" s="13" t="n">
        <v>-40827</v>
      </c>
      <c r="X147" s="13" t="n">
        <v>-44338</v>
      </c>
      <c r="Y147" s="13" t="n">
        <v>-46373</v>
      </c>
      <c r="Z147" s="13" t="n">
        <v>-48847</v>
      </c>
      <c r="AA147" s="13" t="n">
        <v>-51312</v>
      </c>
      <c r="AB147" s="13" t="n">
        <v>-53418</v>
      </c>
      <c r="AC147" s="25">
        <f>AB147+AC220+AC222</f>
        <v/>
      </c>
      <c r="AD147" s="25">
        <f>AC147+AD220+AD222</f>
        <v/>
      </c>
      <c r="AE147" s="25">
        <f>AD147+AE220+AE222</f>
        <v/>
      </c>
      <c r="AF147" s="25">
        <f>AE147+AF220+AF222</f>
        <v/>
      </c>
      <c r="AG147" s="25">
        <f>AF147+AG220+AG222</f>
        <v/>
      </c>
      <c r="AH147" s="25">
        <f>AG147+AH220+AH222</f>
        <v/>
      </c>
      <c r="AI147" s="25">
        <f>AH147+AI220+AI222</f>
        <v/>
      </c>
      <c r="AJ147" s="25">
        <f>AI147+AJ220+AJ222</f>
        <v/>
      </c>
      <c r="AK147" s="25">
        <f>AJ147+AK220+AK222</f>
        <v/>
      </c>
      <c r="AL147" s="25">
        <f>AK147+AL220+AL222</f>
        <v/>
      </c>
      <c r="AN147" s="13" t="n">
        <v>-17399</v>
      </c>
      <c r="AO147" s="13" t="n">
        <v>-23843</v>
      </c>
      <c r="AP147" s="13" t="n">
        <v>-28129</v>
      </c>
      <c r="AQ147" s="13" t="n">
        <v>-37583</v>
      </c>
      <c r="AR147" s="13" t="n">
        <v>-48847</v>
      </c>
      <c r="AS147" s="25">
        <f>AD147</f>
        <v/>
      </c>
      <c r="AT147" s="25">
        <f>AH147</f>
        <v/>
      </c>
      <c r="AU147" s="25">
        <f>AL147</f>
        <v/>
      </c>
      <c r="AV147" s="25">
        <f>AU147+AV220+AV222</f>
        <v/>
      </c>
      <c r="AW147" s="25">
        <f>AV147+AW220+AW222</f>
        <v/>
      </c>
    </row>
    <row r="148">
      <c r="B148" s="6" t="inlineStr">
        <is>
          <t>Total Stockholders' Equity</t>
        </is>
      </c>
      <c r="G148" s="10">
        <f>G142+G143+G144+G145+G146+G147</f>
        <v/>
      </c>
      <c r="H148" s="10">
        <f>H142+H143+H144+H145+H146+H147</f>
        <v/>
      </c>
      <c r="I148" s="10">
        <f>I142+I143+I144+I145+I146+I147</f>
        <v/>
      </c>
      <c r="J148" s="10">
        <f>J142+J143+J144+J145+J146+J147</f>
        <v/>
      </c>
      <c r="K148" s="10">
        <f>K142+K143+K144+K145+K146+K147</f>
        <v/>
      </c>
      <c r="L148" s="10">
        <f>L142+L143+L144+L145+L146+L147</f>
        <v/>
      </c>
      <c r="M148" s="10">
        <f>M142+M143+M144+M145+M146+M147</f>
        <v/>
      </c>
      <c r="N148" s="10">
        <f>N142+N143+N144+N145+N146+N147</f>
        <v/>
      </c>
      <c r="O148" s="10">
        <f>O142+O143+O144+O145+O146+O147</f>
        <v/>
      </c>
      <c r="P148" s="10">
        <f>P142+P143+P144+P145+P146+P147</f>
        <v/>
      </c>
      <c r="Q148" s="10">
        <f>Q142+Q143+Q144+Q145+Q146+Q147</f>
        <v/>
      </c>
      <c r="R148" s="10">
        <f>R142+R143+R144+R145+R146+R147</f>
        <v/>
      </c>
      <c r="S148" s="10">
        <f>S142+S143+S144+S145+S146+S147</f>
        <v/>
      </c>
      <c r="T148" s="10">
        <f>T142+T143+T144+T145+T146+T147</f>
        <v/>
      </c>
      <c r="U148" s="10">
        <f>U142+U143+U144+U145+U146+U147</f>
        <v/>
      </c>
      <c r="V148" s="10">
        <f>V142+V143+V144+V145+V146+V147</f>
        <v/>
      </c>
      <c r="W148" s="10">
        <f>W142+W143+W144+W145+W146+W147</f>
        <v/>
      </c>
      <c r="X148" s="10">
        <f>X142+X143+X144+X145+X146+X147</f>
        <v/>
      </c>
      <c r="Y148" s="10">
        <f>Y142+Y143+Y144+Y145+Y146+Y147</f>
        <v/>
      </c>
      <c r="Z148" s="10">
        <f>Z142+Z143+Z144+Z145+Z146+Z147</f>
        <v/>
      </c>
      <c r="AA148" s="10">
        <f>AA142+AA143+AA144+AA145+AA146+AA147</f>
        <v/>
      </c>
      <c r="AB148" s="10">
        <f>AB142+AB143+AB144+AB145+AB146+AB147</f>
        <v/>
      </c>
      <c r="AC148" s="10">
        <f>AC142+AC143+AC144+AC145+AC146+AC147</f>
        <v/>
      </c>
      <c r="AD148" s="10">
        <f>AD142+AD143+AD144+AD145+AD146+AD147</f>
        <v/>
      </c>
      <c r="AE148" s="10">
        <f>AE142+AE143+AE144+AE145+AE146+AE147</f>
        <v/>
      </c>
      <c r="AF148" s="10">
        <f>AF142+AF143+AF144+AF145+AF146+AF147</f>
        <v/>
      </c>
      <c r="AG148" s="10">
        <f>AG142+AG143+AG144+AG145+AG146+AG147</f>
        <v/>
      </c>
      <c r="AH148" s="10">
        <f>AH142+AH143+AH144+AH145+AH146+AH147</f>
        <v/>
      </c>
      <c r="AI148" s="10">
        <f>AI142+AI143+AI144+AI145+AI146+AI147</f>
        <v/>
      </c>
      <c r="AJ148" s="10">
        <f>AJ142+AJ143+AJ144+AJ145+AJ146+AJ147</f>
        <v/>
      </c>
      <c r="AK148" s="10">
        <f>AK142+AK143+AK144+AK145+AK146+AK147</f>
        <v/>
      </c>
      <c r="AL148" s="10">
        <f>AL142+AL143+AL144+AL145+AL146+AL147</f>
        <v/>
      </c>
      <c r="AN148" s="10">
        <f>AN142+AN143+AN144+AN145+AN146+AN147</f>
        <v/>
      </c>
      <c r="AO148" s="10">
        <f>AO142+AO143+AO144+AO145+AO146+AO147</f>
        <v/>
      </c>
      <c r="AP148" s="10">
        <f>AP142+AP143+AP144+AP145+AP146+AP147</f>
        <v/>
      </c>
      <c r="AQ148" s="10">
        <f>AQ142+AQ143+AQ144+AQ145+AQ146+AQ147</f>
        <v/>
      </c>
      <c r="AR148" s="10">
        <f>AR142+AR143+AR144+AR145+AR146+AR147</f>
        <v/>
      </c>
      <c r="AS148" s="26">
        <f>AD148</f>
        <v/>
      </c>
      <c r="AT148" s="26">
        <f>AH148</f>
        <v/>
      </c>
      <c r="AU148" s="26">
        <f>AL148</f>
        <v/>
      </c>
      <c r="AV148" s="10">
        <f>AV142+AV143+AV144+AV145+AV146+AV147</f>
        <v/>
      </c>
      <c r="AW148" s="10">
        <f>AW142+AW143+AW144+AW145+AW146+AW147</f>
        <v/>
      </c>
    </row>
    <row r="149">
      <c r="D149" s="3" t="inlineStr">
        <is>
          <t>Recon: Total Equity</t>
        </is>
      </c>
      <c r="G149" s="27">
        <f>IF(_reported!G21="","",G148-_reported!G21)</f>
        <v/>
      </c>
      <c r="H149" s="27">
        <f>IF(_reported!H21="","",H148-_reported!H21)</f>
        <v/>
      </c>
      <c r="I149" s="27">
        <f>IF(_reported!I21="","",I148-_reported!I21)</f>
        <v/>
      </c>
      <c r="J149" s="27">
        <f>IF(_reported!J21="","",J148-_reported!J21)</f>
        <v/>
      </c>
      <c r="K149" s="27">
        <f>IF(_reported!K21="","",K148-_reported!K21)</f>
        <v/>
      </c>
      <c r="L149" s="27">
        <f>IF(_reported!L21="","",L148-_reported!L21)</f>
        <v/>
      </c>
      <c r="M149" s="27">
        <f>IF(_reported!M21="","",M148-_reported!M21)</f>
        <v/>
      </c>
      <c r="N149" s="27">
        <f>IF(_reported!N21="","",N148-_reported!N21)</f>
        <v/>
      </c>
      <c r="O149" s="27">
        <f>IF(_reported!O21="","",O148-_reported!O21)</f>
        <v/>
      </c>
      <c r="P149" s="27">
        <f>IF(_reported!P21="","",P148-_reported!P21)</f>
        <v/>
      </c>
      <c r="Q149" s="27">
        <f>IF(_reported!Q21="","",Q148-_reported!Q21)</f>
        <v/>
      </c>
      <c r="R149" s="27">
        <f>IF(_reported!R21="","",R148-_reported!R21)</f>
        <v/>
      </c>
      <c r="S149" s="27">
        <f>IF(_reported!S21="","",S148-_reported!S21)</f>
        <v/>
      </c>
      <c r="T149" s="27">
        <f>IF(_reported!T21="","",T148-_reported!T21)</f>
        <v/>
      </c>
      <c r="U149" s="27">
        <f>IF(_reported!U21="","",U148-_reported!U21)</f>
        <v/>
      </c>
      <c r="V149" s="27">
        <f>IF(_reported!V21="","",V148-_reported!V21)</f>
        <v/>
      </c>
      <c r="W149" s="27">
        <f>IF(_reported!W21="","",W148-_reported!W21)</f>
        <v/>
      </c>
      <c r="X149" s="27">
        <f>IF(_reported!X21="","",X148-_reported!X21)</f>
        <v/>
      </c>
      <c r="Y149" s="27">
        <f>IF(_reported!Y21="","",Y148-_reported!Y21)</f>
        <v/>
      </c>
      <c r="Z149" s="27">
        <f>IF(_reported!Z21="","",Z148-_reported!Z21)</f>
        <v/>
      </c>
      <c r="AA149" s="27">
        <f>IF(_reported!AA21="","",AA148-_reported!AA21)</f>
        <v/>
      </c>
      <c r="AB149" s="27">
        <f>IF(_reported!AB21="","",AB148-_reported!AB21)</f>
        <v/>
      </c>
      <c r="AN149" s="27">
        <f>IF(_reported!AN21="","",AN148-_reported!AN21)</f>
        <v/>
      </c>
      <c r="AO149" s="27">
        <f>IF(_reported!AO21="","",AO148-_reported!AO21)</f>
        <v/>
      </c>
      <c r="AP149" s="27">
        <f>IF(_reported!AP21="","",AP148-_reported!AP21)</f>
        <v/>
      </c>
      <c r="AQ149" s="27">
        <f>IF(_reported!AQ21="","",AQ148-_reported!AQ21)</f>
        <v/>
      </c>
      <c r="AR149" s="27">
        <f>IF(_reported!AR21="","",AR148-_reported!AR21)</f>
        <v/>
      </c>
    </row>
    <row r="150"/>
    <row r="151">
      <c r="B151" s="6" t="inlineStr">
        <is>
          <t>Total Liabilities + Equity</t>
        </is>
      </c>
      <c r="G151" s="10">
        <f>G139+G148</f>
        <v/>
      </c>
      <c r="H151" s="10">
        <f>H139+H148</f>
        <v/>
      </c>
      <c r="I151" s="10">
        <f>I139+I148</f>
        <v/>
      </c>
      <c r="J151" s="10">
        <f>J139+J148</f>
        <v/>
      </c>
      <c r="K151" s="10">
        <f>K139+K148</f>
        <v/>
      </c>
      <c r="L151" s="10">
        <f>L139+L148</f>
        <v/>
      </c>
      <c r="M151" s="10">
        <f>M139+M148</f>
        <v/>
      </c>
      <c r="N151" s="10">
        <f>N139+N148</f>
        <v/>
      </c>
      <c r="O151" s="10">
        <f>O139+O148</f>
        <v/>
      </c>
      <c r="P151" s="10">
        <f>P139+P148</f>
        <v/>
      </c>
      <c r="Q151" s="10">
        <f>Q139+Q148</f>
        <v/>
      </c>
      <c r="R151" s="10">
        <f>R139+R148</f>
        <v/>
      </c>
      <c r="S151" s="10">
        <f>S139+S148</f>
        <v/>
      </c>
      <c r="T151" s="10">
        <f>T139+T148</f>
        <v/>
      </c>
      <c r="U151" s="10">
        <f>U139+U148</f>
        <v/>
      </c>
      <c r="V151" s="10">
        <f>V139+V148</f>
        <v/>
      </c>
      <c r="W151" s="10">
        <f>W139+W148</f>
        <v/>
      </c>
      <c r="X151" s="10">
        <f>X139+X148</f>
        <v/>
      </c>
      <c r="Y151" s="10">
        <f>Y139+Y148</f>
        <v/>
      </c>
      <c r="Z151" s="10">
        <f>Z139+Z148</f>
        <v/>
      </c>
      <c r="AA151" s="10">
        <f>AA139+AA148</f>
        <v/>
      </c>
      <c r="AB151" s="10">
        <f>AB139+AB148</f>
        <v/>
      </c>
      <c r="AC151" s="10">
        <f>AC139+AC148</f>
        <v/>
      </c>
      <c r="AD151" s="10">
        <f>AD139+AD148</f>
        <v/>
      </c>
      <c r="AE151" s="10">
        <f>AE139+AE148</f>
        <v/>
      </c>
      <c r="AF151" s="10">
        <f>AF139+AF148</f>
        <v/>
      </c>
      <c r="AG151" s="10">
        <f>AG139+AG148</f>
        <v/>
      </c>
      <c r="AH151" s="10">
        <f>AH139+AH148</f>
        <v/>
      </c>
      <c r="AI151" s="10">
        <f>AI139+AI148</f>
        <v/>
      </c>
      <c r="AJ151" s="10">
        <f>AJ139+AJ148</f>
        <v/>
      </c>
      <c r="AK151" s="10">
        <f>AK139+AK148</f>
        <v/>
      </c>
      <c r="AL151" s="10">
        <f>AL139+AL148</f>
        <v/>
      </c>
      <c r="AN151" s="10">
        <f>AN139+AN148</f>
        <v/>
      </c>
      <c r="AO151" s="10">
        <f>AO139+AO148</f>
        <v/>
      </c>
      <c r="AP151" s="10">
        <f>AP139+AP148</f>
        <v/>
      </c>
      <c r="AQ151" s="10">
        <f>AQ139+AQ148</f>
        <v/>
      </c>
      <c r="AR151" s="10">
        <f>AR139+AR148</f>
        <v/>
      </c>
      <c r="AS151" s="26">
        <f>AD151</f>
        <v/>
      </c>
      <c r="AT151" s="26">
        <f>AH151</f>
        <v/>
      </c>
      <c r="AU151" s="26">
        <f>AL151</f>
        <v/>
      </c>
      <c r="AV151" s="10">
        <f>AV139+AV148</f>
        <v/>
      </c>
      <c r="AW151" s="10">
        <f>AW139+AW148</f>
        <v/>
      </c>
    </row>
    <row r="152">
      <c r="D152" s="3" t="inlineStr">
        <is>
          <t>Recon: Total L&amp;E</t>
        </is>
      </c>
      <c r="G152" s="27">
        <f>IF(_reported!G22="","",G151-_reported!G22)</f>
        <v/>
      </c>
      <c r="H152" s="27">
        <f>IF(_reported!H22="","",H151-_reported!H22)</f>
        <v/>
      </c>
      <c r="I152" s="27">
        <f>IF(_reported!I22="","",I151-_reported!I22)</f>
        <v/>
      </c>
      <c r="J152" s="27">
        <f>IF(_reported!J22="","",J151-_reported!J22)</f>
        <v/>
      </c>
      <c r="K152" s="27">
        <f>IF(_reported!K22="","",K151-_reported!K22)</f>
        <v/>
      </c>
      <c r="L152" s="27">
        <f>IF(_reported!L22="","",L151-_reported!L22)</f>
        <v/>
      </c>
      <c r="M152" s="27">
        <f>IF(_reported!M22="","",M151-_reported!M22)</f>
        <v/>
      </c>
      <c r="N152" s="27">
        <f>IF(_reported!N22="","",N151-_reported!N22)</f>
        <v/>
      </c>
      <c r="O152" s="27">
        <f>IF(_reported!O22="","",O151-_reported!O22)</f>
        <v/>
      </c>
      <c r="P152" s="27">
        <f>IF(_reported!P22="","",P151-_reported!P22)</f>
        <v/>
      </c>
      <c r="Q152" s="27">
        <f>IF(_reported!Q22="","",Q151-_reported!Q22)</f>
        <v/>
      </c>
      <c r="R152" s="27">
        <f>IF(_reported!R22="","",R151-_reported!R22)</f>
        <v/>
      </c>
      <c r="S152" s="27">
        <f>IF(_reported!S22="","",S151-_reported!S22)</f>
        <v/>
      </c>
      <c r="T152" s="27">
        <f>IF(_reported!T22="","",T151-_reported!T22)</f>
        <v/>
      </c>
      <c r="U152" s="27">
        <f>IF(_reported!U22="","",U151-_reported!U22)</f>
        <v/>
      </c>
      <c r="V152" s="27">
        <f>IF(_reported!V22="","",V151-_reported!V22)</f>
        <v/>
      </c>
      <c r="W152" s="27">
        <f>IF(_reported!W22="","",W151-_reported!W22)</f>
        <v/>
      </c>
      <c r="X152" s="27">
        <f>IF(_reported!X22="","",X151-_reported!X22)</f>
        <v/>
      </c>
      <c r="Y152" s="27">
        <f>IF(_reported!Y22="","",Y151-_reported!Y22)</f>
        <v/>
      </c>
      <c r="Z152" s="27">
        <f>IF(_reported!Z22="","",Z151-_reported!Z22)</f>
        <v/>
      </c>
      <c r="AA152" s="27">
        <f>IF(_reported!AA22="","",AA151-_reported!AA22)</f>
        <v/>
      </c>
      <c r="AB152" s="27">
        <f>IF(_reported!AB22="","",AB151-_reported!AB22)</f>
        <v/>
      </c>
      <c r="AN152" s="27">
        <f>IF(_reported!AN22="","",AN151-_reported!AN22)</f>
        <v/>
      </c>
      <c r="AO152" s="27">
        <f>IF(_reported!AO22="","",AO151-_reported!AO22)</f>
        <v/>
      </c>
      <c r="AP152" s="27">
        <f>IF(_reported!AP22="","",AP151-_reported!AP22)</f>
        <v/>
      </c>
      <c r="AQ152" s="27">
        <f>IF(_reported!AQ22="","",AQ151-_reported!AQ22)</f>
        <v/>
      </c>
      <c r="AR152" s="27">
        <f>IF(_reported!AR22="","",AR151-_reported!AR22)</f>
        <v/>
      </c>
    </row>
    <row r="153"/>
    <row r="154">
      <c r="B154" s="6" t="inlineStr">
        <is>
          <t>BS Parity (TA - TL&amp;E; must = $0)</t>
        </is>
      </c>
      <c r="G154" s="33">
        <f>G121-G151</f>
        <v/>
      </c>
      <c r="H154" s="33">
        <f>H121-H151</f>
        <v/>
      </c>
      <c r="I154" s="33">
        <f>I121-I151</f>
        <v/>
      </c>
      <c r="J154" s="33">
        <f>J121-J151</f>
        <v/>
      </c>
      <c r="K154" s="33">
        <f>K121-K151</f>
        <v/>
      </c>
      <c r="L154" s="33">
        <f>L121-L151</f>
        <v/>
      </c>
      <c r="M154" s="33">
        <f>M121-M151</f>
        <v/>
      </c>
      <c r="N154" s="33">
        <f>N121-N151</f>
        <v/>
      </c>
      <c r="O154" s="33">
        <f>O121-O151</f>
        <v/>
      </c>
      <c r="P154" s="33">
        <f>P121-P151</f>
        <v/>
      </c>
      <c r="Q154" s="33">
        <f>Q121-Q151</f>
        <v/>
      </c>
      <c r="R154" s="33">
        <f>R121-R151</f>
        <v/>
      </c>
      <c r="S154" s="33">
        <f>S121-S151</f>
        <v/>
      </c>
      <c r="T154" s="33">
        <f>T121-T151</f>
        <v/>
      </c>
      <c r="U154" s="33">
        <f>U121-U151</f>
        <v/>
      </c>
      <c r="V154" s="33">
        <f>V121-V151</f>
        <v/>
      </c>
      <c r="W154" s="33">
        <f>W121-W151</f>
        <v/>
      </c>
      <c r="X154" s="33">
        <f>X121-X151</f>
        <v/>
      </c>
      <c r="Y154" s="33">
        <f>Y121-Y151</f>
        <v/>
      </c>
      <c r="Z154" s="33">
        <f>Z121-Z151</f>
        <v/>
      </c>
      <c r="AA154" s="33">
        <f>AA121-AA151</f>
        <v/>
      </c>
      <c r="AB154" s="33">
        <f>AB121-AB151</f>
        <v/>
      </c>
      <c r="AC154" s="33">
        <f>AC121-AC151</f>
        <v/>
      </c>
      <c r="AD154" s="33">
        <f>AD121-AD151</f>
        <v/>
      </c>
      <c r="AE154" s="33">
        <f>AE121-AE151</f>
        <v/>
      </c>
      <c r="AF154" s="33">
        <f>AF121-AF151</f>
        <v/>
      </c>
      <c r="AG154" s="33">
        <f>AG121-AG151</f>
        <v/>
      </c>
      <c r="AH154" s="33">
        <f>AH121-AH151</f>
        <v/>
      </c>
      <c r="AI154" s="33">
        <f>AI121-AI151</f>
        <v/>
      </c>
      <c r="AJ154" s="33">
        <f>AJ121-AJ151</f>
        <v/>
      </c>
      <c r="AK154" s="33">
        <f>AK121-AK151</f>
        <v/>
      </c>
      <c r="AL154" s="33">
        <f>AL121-AL151</f>
        <v/>
      </c>
      <c r="AN154" s="33">
        <f>AN121-AN151</f>
        <v/>
      </c>
      <c r="AO154" s="33">
        <f>AO121-AO151</f>
        <v/>
      </c>
      <c r="AP154" s="33">
        <f>AP121-AP151</f>
        <v/>
      </c>
      <c r="AQ154" s="33">
        <f>AQ121-AQ151</f>
        <v/>
      </c>
      <c r="AR154" s="33">
        <f>AR121-AR151</f>
        <v/>
      </c>
      <c r="AS154" s="34">
        <f>AS121-AS151</f>
        <v/>
      </c>
      <c r="AT154" s="34">
        <f>AT121-AT151</f>
        <v/>
      </c>
      <c r="AU154" s="34">
        <f>AU121-AU151</f>
        <v/>
      </c>
      <c r="AV154" s="33">
        <f>AV121-AV151</f>
        <v/>
      </c>
      <c r="AW154" s="33">
        <f>AW121-AW151</f>
        <v/>
      </c>
    </row>
    <row r="155"/>
    <row r="156"/>
    <row r="157">
      <c r="B157" s="15" t="inlineStr">
        <is>
          <t>Balance Sheet Ratios &amp; Assumptions</t>
        </is>
      </c>
      <c r="C157" s="15" t="n"/>
      <c r="D157" s="15" t="n"/>
      <c r="E157" s="15" t="n"/>
      <c r="F157" s="15" t="n"/>
      <c r="G157" s="15" t="n"/>
      <c r="H157" s="15" t="n"/>
      <c r="I157" s="15" t="n"/>
      <c r="J157" s="15" t="n"/>
      <c r="K157" s="15" t="n"/>
      <c r="L157" s="15" t="n"/>
      <c r="M157" s="15" t="n"/>
      <c r="N157" s="15" t="n"/>
      <c r="O157" s="15" t="n"/>
      <c r="P157" s="15" t="n"/>
      <c r="Q157" s="15" t="n"/>
      <c r="R157" s="15" t="n"/>
      <c r="S157" s="15" t="n"/>
      <c r="T157" s="15" t="n"/>
      <c r="U157" s="15" t="n"/>
      <c r="V157" s="15" t="n"/>
      <c r="W157" s="15" t="n"/>
      <c r="X157" s="15" t="n"/>
      <c r="Y157" s="15" t="n"/>
      <c r="Z157" s="15" t="n"/>
      <c r="AA157" s="15" t="n"/>
      <c r="AB157" s="15" t="n"/>
      <c r="AC157" s="15" t="n"/>
      <c r="AD157" s="15" t="n"/>
      <c r="AE157" s="15" t="n"/>
      <c r="AF157" s="15" t="n"/>
      <c r="AG157" s="15" t="n"/>
      <c r="AH157" s="15" t="n"/>
      <c r="AI157" s="15" t="n"/>
      <c r="AJ157" s="15" t="n"/>
      <c r="AK157" s="15" t="n"/>
      <c r="AL157" s="15" t="n"/>
      <c r="AN157" s="15" t="n"/>
      <c r="AO157" s="15" t="n"/>
      <c r="AP157" s="15" t="n"/>
      <c r="AQ157" s="15" t="n"/>
      <c r="AR157" s="15" t="n"/>
      <c r="AS157" s="15" t="n"/>
      <c r="AT157" s="15" t="n"/>
      <c r="AU157" s="15" t="n"/>
      <c r="AV157" s="15" t="n"/>
      <c r="AW157" s="15" t="n"/>
    </row>
    <row r="158"/>
    <row r="159">
      <c r="D159" s="8" t="inlineStr">
        <is>
          <t>Current Ratio</t>
        </is>
      </c>
      <c r="G159" s="35">
        <f>IFERROR(G112/G130,"")</f>
        <v/>
      </c>
      <c r="H159" s="35">
        <f>IFERROR(H112/H130,"")</f>
        <v/>
      </c>
      <c r="I159" s="35">
        <f>IFERROR(I112/I130,"")</f>
        <v/>
      </c>
      <c r="J159" s="35">
        <f>IFERROR(J112/J130,"")</f>
        <v/>
      </c>
      <c r="K159" s="35">
        <f>IFERROR(K112/K130,"")</f>
        <v/>
      </c>
      <c r="L159" s="35">
        <f>IFERROR(L112/L130,"")</f>
        <v/>
      </c>
      <c r="M159" s="35">
        <f>IFERROR(M112/M130,"")</f>
        <v/>
      </c>
      <c r="N159" s="35">
        <f>IFERROR(N112/N130,"")</f>
        <v/>
      </c>
      <c r="O159" s="35">
        <f>IFERROR(O112/O130,"")</f>
        <v/>
      </c>
      <c r="P159" s="35">
        <f>IFERROR(P112/P130,"")</f>
        <v/>
      </c>
      <c r="Q159" s="35">
        <f>IFERROR(Q112/Q130,"")</f>
        <v/>
      </c>
      <c r="R159" s="35">
        <f>IFERROR(R112/R130,"")</f>
        <v/>
      </c>
      <c r="S159" s="35">
        <f>IFERROR(S112/S130,"")</f>
        <v/>
      </c>
      <c r="T159" s="35">
        <f>IFERROR(T112/T130,"")</f>
        <v/>
      </c>
      <c r="U159" s="35">
        <f>IFERROR(U112/U130,"")</f>
        <v/>
      </c>
      <c r="V159" s="35">
        <f>IFERROR(V112/V130,"")</f>
        <v/>
      </c>
      <c r="W159" s="35">
        <f>IFERROR(W112/W130,"")</f>
        <v/>
      </c>
      <c r="X159" s="35">
        <f>IFERROR(X112/X130,"")</f>
        <v/>
      </c>
      <c r="Y159" s="35">
        <f>IFERROR(Y112/Y130,"")</f>
        <v/>
      </c>
      <c r="Z159" s="35">
        <f>IFERROR(Z112/Z130,"")</f>
        <v/>
      </c>
      <c r="AA159" s="35">
        <f>IFERROR(AA112/AA130,"")</f>
        <v/>
      </c>
      <c r="AB159" s="35">
        <f>IFERROR(AB112/AB130,"")</f>
        <v/>
      </c>
      <c r="AC159" s="36">
        <f>IFERROR(AC112/AC130,"")</f>
        <v/>
      </c>
      <c r="AD159" s="36">
        <f>IFERROR(AD112/AD130,"")</f>
        <v/>
      </c>
      <c r="AE159" s="36">
        <f>IFERROR(AE112/AE130,"")</f>
        <v/>
      </c>
      <c r="AF159" s="36">
        <f>IFERROR(AF112/AF130,"")</f>
        <v/>
      </c>
      <c r="AG159" s="36">
        <f>IFERROR(AG112/AG130,"")</f>
        <v/>
      </c>
      <c r="AH159" s="36">
        <f>IFERROR(AH112/AH130,"")</f>
        <v/>
      </c>
      <c r="AI159" s="36">
        <f>IFERROR(AI112/AI130,"")</f>
        <v/>
      </c>
      <c r="AJ159" s="36">
        <f>IFERROR(AJ112/AJ130,"")</f>
        <v/>
      </c>
      <c r="AK159" s="36">
        <f>IFERROR(AK112/AK130,"")</f>
        <v/>
      </c>
      <c r="AL159" s="36">
        <f>IFERROR(AL112/AL130,"")</f>
        <v/>
      </c>
      <c r="AN159" s="35">
        <f>IFERROR(AN112/AN130,"")</f>
        <v/>
      </c>
      <c r="AO159" s="35">
        <f>IFERROR(AO112/AO130,"")</f>
        <v/>
      </c>
      <c r="AP159" s="35">
        <f>IFERROR(AP112/AP130,"")</f>
        <v/>
      </c>
      <c r="AQ159" s="35">
        <f>IFERROR(AQ112/AQ130,"")</f>
        <v/>
      </c>
      <c r="AR159" s="35">
        <f>IFERROR(AR112/AR130,"")</f>
        <v/>
      </c>
      <c r="AS159" s="36">
        <f>IFERROR(AS112/AS130,"")</f>
        <v/>
      </c>
      <c r="AT159" s="36">
        <f>IFERROR(AT112/AT130,"")</f>
        <v/>
      </c>
      <c r="AU159" s="36">
        <f>IFERROR(AU112/AU130,"")</f>
        <v/>
      </c>
      <c r="AV159" s="36">
        <f>IFERROR(AV112/AV130,"")</f>
        <v/>
      </c>
      <c r="AW159" s="36">
        <f>IFERROR(AW112/AW130,"")</f>
        <v/>
      </c>
    </row>
    <row r="160">
      <c r="D160" s="8" t="inlineStr">
        <is>
          <t>Quick Ratio ((Cash + STI + AR) / TCL; no inventory line)</t>
        </is>
      </c>
      <c r="G160" s="35">
        <f>IFERROR((G108+G109+G110)/G130,"")</f>
        <v/>
      </c>
      <c r="H160" s="35">
        <f>IFERROR((H108+H109+H110)/H130,"")</f>
        <v/>
      </c>
      <c r="I160" s="35">
        <f>IFERROR((I108+I109+I110)/I130,"")</f>
        <v/>
      </c>
      <c r="J160" s="35">
        <f>IFERROR((J108+J109+J110)/J130,"")</f>
        <v/>
      </c>
      <c r="K160" s="35">
        <f>IFERROR((K108+K109+K110)/K130,"")</f>
        <v/>
      </c>
      <c r="L160" s="35">
        <f>IFERROR((L108+L109+L110)/L130,"")</f>
        <v/>
      </c>
      <c r="M160" s="35">
        <f>IFERROR((M108+M109+M110)/M130,"")</f>
        <v/>
      </c>
      <c r="N160" s="35">
        <f>IFERROR((N108+N109+N110)/N130,"")</f>
        <v/>
      </c>
      <c r="O160" s="35">
        <f>IFERROR((O108+O109+O110)/O130,"")</f>
        <v/>
      </c>
      <c r="P160" s="35">
        <f>IFERROR((P108+P109+P110)/P130,"")</f>
        <v/>
      </c>
      <c r="Q160" s="35">
        <f>IFERROR((Q108+Q109+Q110)/Q130,"")</f>
        <v/>
      </c>
      <c r="R160" s="35">
        <f>IFERROR((R108+R109+R110)/R130,"")</f>
        <v/>
      </c>
      <c r="S160" s="35">
        <f>IFERROR((S108+S109+S110)/S130,"")</f>
        <v/>
      </c>
      <c r="T160" s="35">
        <f>IFERROR((T108+T109+T110)/T130,"")</f>
        <v/>
      </c>
      <c r="U160" s="35">
        <f>IFERROR((U108+U109+U110)/U130,"")</f>
        <v/>
      </c>
      <c r="V160" s="35">
        <f>IFERROR((V108+V109+V110)/V130,"")</f>
        <v/>
      </c>
      <c r="W160" s="35">
        <f>IFERROR((W108+W109+W110)/W130,"")</f>
        <v/>
      </c>
      <c r="X160" s="35">
        <f>IFERROR((X108+X109+X110)/X130,"")</f>
        <v/>
      </c>
      <c r="Y160" s="35">
        <f>IFERROR((Y108+Y109+Y110)/Y130,"")</f>
        <v/>
      </c>
      <c r="Z160" s="35">
        <f>IFERROR((Z108+Z109+Z110)/Z130,"")</f>
        <v/>
      </c>
      <c r="AA160" s="35">
        <f>IFERROR((AA108+AA109+AA110)/AA130,"")</f>
        <v/>
      </c>
      <c r="AB160" s="35">
        <f>IFERROR((AB108+AB109+AB110)/AB130,"")</f>
        <v/>
      </c>
      <c r="AC160" s="36">
        <f>IFERROR((AC108+AC109+AC110)/AC130,"")</f>
        <v/>
      </c>
      <c r="AD160" s="36">
        <f>IFERROR((AD108+AD109+AD110)/AD130,"")</f>
        <v/>
      </c>
      <c r="AE160" s="36">
        <f>IFERROR((AE108+AE109+AE110)/AE130,"")</f>
        <v/>
      </c>
      <c r="AF160" s="36">
        <f>IFERROR((AF108+AF109+AF110)/AF130,"")</f>
        <v/>
      </c>
      <c r="AG160" s="36">
        <f>IFERROR((AG108+AG109+AG110)/AG130,"")</f>
        <v/>
      </c>
      <c r="AH160" s="36">
        <f>IFERROR((AH108+AH109+AH110)/AH130,"")</f>
        <v/>
      </c>
      <c r="AI160" s="36">
        <f>IFERROR((AI108+AI109+AI110)/AI130,"")</f>
        <v/>
      </c>
      <c r="AJ160" s="36">
        <f>IFERROR((AJ108+AJ109+AJ110)/AJ130,"")</f>
        <v/>
      </c>
      <c r="AK160" s="36">
        <f>IFERROR((AK108+AK109+AK110)/AK130,"")</f>
        <v/>
      </c>
      <c r="AL160" s="36">
        <f>IFERROR((AL108+AL109+AL110)/AL130,"")</f>
        <v/>
      </c>
      <c r="AN160" s="35">
        <f>IFERROR((AN108+AN109+AN110)/AN130,"")</f>
        <v/>
      </c>
      <c r="AO160" s="35">
        <f>IFERROR((AO108+AO109+AO110)/AO130,"")</f>
        <v/>
      </c>
      <c r="AP160" s="35">
        <f>IFERROR((AP108+AP109+AP110)/AP130,"")</f>
        <v/>
      </c>
      <c r="AQ160" s="35">
        <f>IFERROR((AQ108+AQ109+AQ110)/AQ130,"")</f>
        <v/>
      </c>
      <c r="AR160" s="35">
        <f>IFERROR((AR108+AR109+AR110)/AR130,"")</f>
        <v/>
      </c>
      <c r="AS160" s="36">
        <f>IFERROR((AS108+AS109+AS110)/AS130,"")</f>
        <v/>
      </c>
      <c r="AT160" s="36">
        <f>IFERROR((AT108+AT109+AT110)/AT130,"")</f>
        <v/>
      </c>
      <c r="AU160" s="36">
        <f>IFERROR((AU108+AU109+AU110)/AU130,"")</f>
        <v/>
      </c>
      <c r="AV160" s="36">
        <f>IFERROR((AV108+AV109+AV110)/AV130,"")</f>
        <v/>
      </c>
      <c r="AW160" s="36">
        <f>IFERROR((AW108+AW109+AW110)/AW130,"")</f>
        <v/>
      </c>
    </row>
    <row r="161">
      <c r="D161" s="8" t="inlineStr">
        <is>
          <t>Total Debt ($M, Current + LT)</t>
        </is>
      </c>
      <c r="G161" s="18">
        <f>G126+G133</f>
        <v/>
      </c>
      <c r="H161" s="18">
        <f>H126+H133</f>
        <v/>
      </c>
      <c r="I161" s="18">
        <f>I126+I133</f>
        <v/>
      </c>
      <c r="J161" s="18">
        <f>J126+J133</f>
        <v/>
      </c>
      <c r="K161" s="18">
        <f>K126+K133</f>
        <v/>
      </c>
      <c r="L161" s="18">
        <f>L126+L133</f>
        <v/>
      </c>
      <c r="M161" s="18">
        <f>M126+M133</f>
        <v/>
      </c>
      <c r="N161" s="18">
        <f>N126+N133</f>
        <v/>
      </c>
      <c r="O161" s="18">
        <f>O126+O133</f>
        <v/>
      </c>
      <c r="P161" s="18">
        <f>P126+P133</f>
        <v/>
      </c>
      <c r="Q161" s="18">
        <f>Q126+Q133</f>
        <v/>
      </c>
      <c r="R161" s="18">
        <f>R126+R133</f>
        <v/>
      </c>
      <c r="S161" s="18">
        <f>S126+S133</f>
        <v/>
      </c>
      <c r="T161" s="18">
        <f>T126+T133</f>
        <v/>
      </c>
      <c r="U161" s="18">
        <f>U126+U133</f>
        <v/>
      </c>
      <c r="V161" s="18">
        <f>V126+V133</f>
        <v/>
      </c>
      <c r="W161" s="18">
        <f>W126+W133</f>
        <v/>
      </c>
      <c r="X161" s="18">
        <f>X126+X133</f>
        <v/>
      </c>
      <c r="Y161" s="18">
        <f>Y126+Y133</f>
        <v/>
      </c>
      <c r="Z161" s="18">
        <f>Z126+Z133</f>
        <v/>
      </c>
      <c r="AA161" s="18">
        <f>AA126+AA133</f>
        <v/>
      </c>
      <c r="AB161" s="18">
        <f>AB126+AB133</f>
        <v/>
      </c>
      <c r="AC161" s="24">
        <f>AC126+AC133</f>
        <v/>
      </c>
      <c r="AD161" s="24">
        <f>AD126+AD133</f>
        <v/>
      </c>
      <c r="AE161" s="24">
        <f>AE126+AE133</f>
        <v/>
      </c>
      <c r="AF161" s="24">
        <f>AF126+AF133</f>
        <v/>
      </c>
      <c r="AG161" s="24">
        <f>AG126+AG133</f>
        <v/>
      </c>
      <c r="AH161" s="24">
        <f>AH126+AH133</f>
        <v/>
      </c>
      <c r="AI161" s="24">
        <f>AI126+AI133</f>
        <v/>
      </c>
      <c r="AJ161" s="24">
        <f>AJ126+AJ133</f>
        <v/>
      </c>
      <c r="AK161" s="24">
        <f>AK126+AK133</f>
        <v/>
      </c>
      <c r="AL161" s="24">
        <f>AL126+AL133</f>
        <v/>
      </c>
      <c r="AN161" s="18">
        <f>AN126+AN133</f>
        <v/>
      </c>
      <c r="AO161" s="18">
        <f>AO126+AO133</f>
        <v/>
      </c>
      <c r="AP161" s="18">
        <f>AP126+AP133</f>
        <v/>
      </c>
      <c r="AQ161" s="18">
        <f>AQ126+AQ133</f>
        <v/>
      </c>
      <c r="AR161" s="18">
        <f>AR126+AR133</f>
        <v/>
      </c>
      <c r="AS161" s="24">
        <f>AS126+AS133</f>
        <v/>
      </c>
      <c r="AT161" s="24">
        <f>AT126+AT133</f>
        <v/>
      </c>
      <c r="AU161" s="24">
        <f>AU126+AU133</f>
        <v/>
      </c>
      <c r="AV161" s="24">
        <f>AV126+AV133</f>
        <v/>
      </c>
      <c r="AW161" s="24">
        <f>AW126+AW133</f>
        <v/>
      </c>
    </row>
    <row r="162">
      <c r="D162" s="8" t="inlineStr">
        <is>
          <t>Cash + Short-term Investments ($M)</t>
        </is>
      </c>
      <c r="G162" s="18">
        <f>G108+G109</f>
        <v/>
      </c>
      <c r="H162" s="18">
        <f>H108+H109</f>
        <v/>
      </c>
      <c r="I162" s="18">
        <f>I108+I109</f>
        <v/>
      </c>
      <c r="J162" s="18">
        <f>J108+J109</f>
        <v/>
      </c>
      <c r="K162" s="18">
        <f>K108+K109</f>
        <v/>
      </c>
      <c r="L162" s="18">
        <f>L108+L109</f>
        <v/>
      </c>
      <c r="M162" s="18">
        <f>M108+M109</f>
        <v/>
      </c>
      <c r="N162" s="18">
        <f>N108+N109</f>
        <v/>
      </c>
      <c r="O162" s="18">
        <f>O108+O109</f>
        <v/>
      </c>
      <c r="P162" s="18">
        <f>P108+P109</f>
        <v/>
      </c>
      <c r="Q162" s="18">
        <f>Q108+Q109</f>
        <v/>
      </c>
      <c r="R162" s="18">
        <f>R108+R109</f>
        <v/>
      </c>
      <c r="S162" s="18">
        <f>S108+S109</f>
        <v/>
      </c>
      <c r="T162" s="18">
        <f>T108+T109</f>
        <v/>
      </c>
      <c r="U162" s="18">
        <f>U108+U109</f>
        <v/>
      </c>
      <c r="V162" s="18">
        <f>V108+V109</f>
        <v/>
      </c>
      <c r="W162" s="18">
        <f>W108+W109</f>
        <v/>
      </c>
      <c r="X162" s="18">
        <f>X108+X109</f>
        <v/>
      </c>
      <c r="Y162" s="18">
        <f>Y108+Y109</f>
        <v/>
      </c>
      <c r="Z162" s="18">
        <f>Z108+Z109</f>
        <v/>
      </c>
      <c r="AA162" s="18">
        <f>AA108+AA109</f>
        <v/>
      </c>
      <c r="AB162" s="18">
        <f>AB108+AB109</f>
        <v/>
      </c>
      <c r="AC162" s="24">
        <f>AC108+AC109</f>
        <v/>
      </c>
      <c r="AD162" s="24">
        <f>AD108+AD109</f>
        <v/>
      </c>
      <c r="AE162" s="24">
        <f>AE108+AE109</f>
        <v/>
      </c>
      <c r="AF162" s="24">
        <f>AF108+AF109</f>
        <v/>
      </c>
      <c r="AG162" s="24">
        <f>AG108+AG109</f>
        <v/>
      </c>
      <c r="AH162" s="24">
        <f>AH108+AH109</f>
        <v/>
      </c>
      <c r="AI162" s="24">
        <f>AI108+AI109</f>
        <v/>
      </c>
      <c r="AJ162" s="24">
        <f>AJ108+AJ109</f>
        <v/>
      </c>
      <c r="AK162" s="24">
        <f>AK108+AK109</f>
        <v/>
      </c>
      <c r="AL162" s="24">
        <f>AL108+AL109</f>
        <v/>
      </c>
      <c r="AN162" s="18">
        <f>AN108+AN109</f>
        <v/>
      </c>
      <c r="AO162" s="18">
        <f>AO108+AO109</f>
        <v/>
      </c>
      <c r="AP162" s="18">
        <f>AP108+AP109</f>
        <v/>
      </c>
      <c r="AQ162" s="18">
        <f>AQ108+AQ109</f>
        <v/>
      </c>
      <c r="AR162" s="18">
        <f>AR108+AR109</f>
        <v/>
      </c>
      <c r="AS162" s="24">
        <f>AS108+AS109</f>
        <v/>
      </c>
      <c r="AT162" s="24">
        <f>AT108+AT109</f>
        <v/>
      </c>
      <c r="AU162" s="24">
        <f>AU108+AU109</f>
        <v/>
      </c>
      <c r="AV162" s="24">
        <f>AV108+AV109</f>
        <v/>
      </c>
      <c r="AW162" s="24">
        <f>AW108+AW109</f>
        <v/>
      </c>
    </row>
    <row r="163">
      <c r="D163" s="8" t="inlineStr">
        <is>
          <t>Total Debt / Total Equity</t>
        </is>
      </c>
      <c r="G163" s="35">
        <f>IFERROR((G126+G133)/G148,"")</f>
        <v/>
      </c>
      <c r="H163" s="35">
        <f>IFERROR((H126+H133)/H148,"")</f>
        <v/>
      </c>
      <c r="I163" s="35">
        <f>IFERROR((I126+I133)/I148,"")</f>
        <v/>
      </c>
      <c r="J163" s="35">
        <f>IFERROR((J126+J133)/J148,"")</f>
        <v/>
      </c>
      <c r="K163" s="35">
        <f>IFERROR((K126+K133)/K148,"")</f>
        <v/>
      </c>
      <c r="L163" s="35">
        <f>IFERROR((L126+L133)/L148,"")</f>
        <v/>
      </c>
      <c r="M163" s="35">
        <f>IFERROR((M126+M133)/M148,"")</f>
        <v/>
      </c>
      <c r="N163" s="35">
        <f>IFERROR((N126+N133)/N148,"")</f>
        <v/>
      </c>
      <c r="O163" s="35">
        <f>IFERROR((O126+O133)/O148,"")</f>
        <v/>
      </c>
      <c r="P163" s="35">
        <f>IFERROR((P126+P133)/P148,"")</f>
        <v/>
      </c>
      <c r="Q163" s="35">
        <f>IFERROR((Q126+Q133)/Q148,"")</f>
        <v/>
      </c>
      <c r="R163" s="35">
        <f>IFERROR((R126+R133)/R148,"")</f>
        <v/>
      </c>
      <c r="S163" s="35">
        <f>IFERROR((S126+S133)/S148,"")</f>
        <v/>
      </c>
      <c r="T163" s="35">
        <f>IFERROR((T126+T133)/T148,"")</f>
        <v/>
      </c>
      <c r="U163" s="35">
        <f>IFERROR((U126+U133)/U148,"")</f>
        <v/>
      </c>
      <c r="V163" s="35">
        <f>IFERROR((V126+V133)/V148,"")</f>
        <v/>
      </c>
      <c r="W163" s="35">
        <f>IFERROR((W126+W133)/W148,"")</f>
        <v/>
      </c>
      <c r="X163" s="35">
        <f>IFERROR((X126+X133)/X148,"")</f>
        <v/>
      </c>
      <c r="Y163" s="35">
        <f>IFERROR((Y126+Y133)/Y148,"")</f>
        <v/>
      </c>
      <c r="Z163" s="35">
        <f>IFERROR((Z126+Z133)/Z148,"")</f>
        <v/>
      </c>
      <c r="AA163" s="35">
        <f>IFERROR((AA126+AA133)/AA148,"")</f>
        <v/>
      </c>
      <c r="AB163" s="35">
        <f>IFERROR((AB126+AB133)/AB148,"")</f>
        <v/>
      </c>
      <c r="AC163" s="36">
        <f>IFERROR((AC126+AC133)/AC148,"")</f>
        <v/>
      </c>
      <c r="AD163" s="36">
        <f>IFERROR((AD126+AD133)/AD148,"")</f>
        <v/>
      </c>
      <c r="AE163" s="36">
        <f>IFERROR((AE126+AE133)/AE148,"")</f>
        <v/>
      </c>
      <c r="AF163" s="36">
        <f>IFERROR((AF126+AF133)/AF148,"")</f>
        <v/>
      </c>
      <c r="AG163" s="36">
        <f>IFERROR((AG126+AG133)/AG148,"")</f>
        <v/>
      </c>
      <c r="AH163" s="36">
        <f>IFERROR((AH126+AH133)/AH148,"")</f>
        <v/>
      </c>
      <c r="AI163" s="36">
        <f>IFERROR((AI126+AI133)/AI148,"")</f>
        <v/>
      </c>
      <c r="AJ163" s="36">
        <f>IFERROR((AJ126+AJ133)/AJ148,"")</f>
        <v/>
      </c>
      <c r="AK163" s="36">
        <f>IFERROR((AK126+AK133)/AK148,"")</f>
        <v/>
      </c>
      <c r="AL163" s="36">
        <f>IFERROR((AL126+AL133)/AL148,"")</f>
        <v/>
      </c>
      <c r="AN163" s="35">
        <f>IFERROR((AN126+AN133)/AN148,"")</f>
        <v/>
      </c>
      <c r="AO163" s="35">
        <f>IFERROR((AO126+AO133)/AO148,"")</f>
        <v/>
      </c>
      <c r="AP163" s="35">
        <f>IFERROR((AP126+AP133)/AP148,"")</f>
        <v/>
      </c>
      <c r="AQ163" s="35">
        <f>IFERROR((AQ126+AQ133)/AQ148,"")</f>
        <v/>
      </c>
      <c r="AR163" s="35">
        <f>IFERROR((AR126+AR133)/AR148,"")</f>
        <v/>
      </c>
      <c r="AS163" s="36">
        <f>IFERROR((AS126+AS133)/AS148,"")</f>
        <v/>
      </c>
      <c r="AT163" s="36">
        <f>IFERROR((AT126+AT133)/AT148,"")</f>
        <v/>
      </c>
      <c r="AU163" s="36">
        <f>IFERROR((AU126+AU133)/AU148,"")</f>
        <v/>
      </c>
      <c r="AV163" s="36">
        <f>IFERROR((AV126+AV133)/AV148,"")</f>
        <v/>
      </c>
      <c r="AW163" s="36">
        <f>IFERROR((AW126+AW133)/AW148,"")</f>
        <v/>
      </c>
    </row>
    <row r="164">
      <c r="D164" s="8" t="inlineStr">
        <is>
          <t>Total Deferred Revenue ($M, Current + LT)</t>
        </is>
      </c>
      <c r="G164" s="18">
        <f>G127+G134</f>
        <v/>
      </c>
      <c r="H164" s="18">
        <f>H127+H134</f>
        <v/>
      </c>
      <c r="I164" s="18">
        <f>I127+I134</f>
        <v/>
      </c>
      <c r="J164" s="18">
        <f>J127+J134</f>
        <v/>
      </c>
      <c r="K164" s="18">
        <f>K127+K134</f>
        <v/>
      </c>
      <c r="L164" s="18">
        <f>L127+L134</f>
        <v/>
      </c>
      <c r="M164" s="18">
        <f>M127+M134</f>
        <v/>
      </c>
      <c r="N164" s="18">
        <f>N127+N134</f>
        <v/>
      </c>
      <c r="O164" s="18">
        <f>O127+O134</f>
        <v/>
      </c>
      <c r="P164" s="18">
        <f>P127+P134</f>
        <v/>
      </c>
      <c r="Q164" s="18">
        <f>Q127+Q134</f>
        <v/>
      </c>
      <c r="R164" s="18">
        <f>R127+R134</f>
        <v/>
      </c>
      <c r="S164" s="18">
        <f>S127+S134</f>
        <v/>
      </c>
      <c r="T164" s="18">
        <f>T127+T134</f>
        <v/>
      </c>
      <c r="U164" s="18">
        <f>U127+U134</f>
        <v/>
      </c>
      <c r="V164" s="18">
        <f>V127+V134</f>
        <v/>
      </c>
      <c r="W164" s="18">
        <f>W127+W134</f>
        <v/>
      </c>
      <c r="X164" s="18">
        <f>X127+X134</f>
        <v/>
      </c>
      <c r="Y164" s="18">
        <f>Y127+Y134</f>
        <v/>
      </c>
      <c r="Z164" s="18">
        <f>Z127+Z134</f>
        <v/>
      </c>
      <c r="AA164" s="18">
        <f>AA127+AA134</f>
        <v/>
      </c>
      <c r="AB164" s="18">
        <f>AB127+AB134</f>
        <v/>
      </c>
      <c r="AC164" s="24">
        <f>AC127+AC134</f>
        <v/>
      </c>
      <c r="AD164" s="24">
        <f>AD127+AD134</f>
        <v/>
      </c>
      <c r="AE164" s="24">
        <f>AE127+AE134</f>
        <v/>
      </c>
      <c r="AF164" s="24">
        <f>AF127+AF134</f>
        <v/>
      </c>
      <c r="AG164" s="24">
        <f>AG127+AG134</f>
        <v/>
      </c>
      <c r="AH164" s="24">
        <f>AH127+AH134</f>
        <v/>
      </c>
      <c r="AI164" s="24">
        <f>AI127+AI134</f>
        <v/>
      </c>
      <c r="AJ164" s="24">
        <f>AJ127+AJ134</f>
        <v/>
      </c>
      <c r="AK164" s="24">
        <f>AK127+AK134</f>
        <v/>
      </c>
      <c r="AL164" s="24">
        <f>AL127+AL134</f>
        <v/>
      </c>
      <c r="AN164" s="18">
        <f>AN127+AN134</f>
        <v/>
      </c>
      <c r="AO164" s="18">
        <f>AO127+AO134</f>
        <v/>
      </c>
      <c r="AP164" s="18">
        <f>AP127+AP134</f>
        <v/>
      </c>
      <c r="AQ164" s="18">
        <f>AQ127+AQ134</f>
        <v/>
      </c>
      <c r="AR164" s="18">
        <f>AR127+AR134</f>
        <v/>
      </c>
      <c r="AS164" s="24">
        <f>AS127+AS134</f>
        <v/>
      </c>
      <c r="AT164" s="24">
        <f>AT127+AT134</f>
        <v/>
      </c>
      <c r="AU164" s="24">
        <f>AU127+AU134</f>
        <v/>
      </c>
      <c r="AV164" s="24">
        <f>AV127+AV134</f>
        <v/>
      </c>
      <c r="AW164" s="24">
        <f>AW127+AW134</f>
        <v/>
      </c>
    </row>
    <row r="165">
      <c r="D165" s="8" t="inlineStr">
        <is>
          <t>Return on Equity (period NI / Total Equity)</t>
        </is>
      </c>
      <c r="G165" s="14">
        <f>IFERROR(G43/G148,"")</f>
        <v/>
      </c>
      <c r="H165" s="14">
        <f>IFERROR(H43/H148,"")</f>
        <v/>
      </c>
      <c r="I165" s="14">
        <f>IFERROR(I43/I148,"")</f>
        <v/>
      </c>
      <c r="J165" s="14">
        <f>IFERROR(J43/J148,"")</f>
        <v/>
      </c>
      <c r="K165" s="14">
        <f>IFERROR(K43/K148,"")</f>
        <v/>
      </c>
      <c r="L165" s="14">
        <f>IFERROR(L43/L148,"")</f>
        <v/>
      </c>
      <c r="M165" s="14">
        <f>IFERROR(M43/M148,"")</f>
        <v/>
      </c>
      <c r="N165" s="14">
        <f>IFERROR(N43/N148,"")</f>
        <v/>
      </c>
      <c r="O165" s="14">
        <f>IFERROR(O43/O148,"")</f>
        <v/>
      </c>
      <c r="P165" s="14">
        <f>IFERROR(P43/P148,"")</f>
        <v/>
      </c>
      <c r="Q165" s="14">
        <f>IFERROR(Q43/Q148,"")</f>
        <v/>
      </c>
      <c r="R165" s="14">
        <f>IFERROR(R43/R148,"")</f>
        <v/>
      </c>
      <c r="S165" s="14">
        <f>IFERROR(S43/S148,"")</f>
        <v/>
      </c>
      <c r="T165" s="14">
        <f>IFERROR(T43/T148,"")</f>
        <v/>
      </c>
      <c r="U165" s="14">
        <f>IFERROR(U43/U148,"")</f>
        <v/>
      </c>
      <c r="V165" s="14">
        <f>IFERROR(V43/V148,"")</f>
        <v/>
      </c>
      <c r="W165" s="14">
        <f>IFERROR(W43/W148,"")</f>
        <v/>
      </c>
      <c r="X165" s="14">
        <f>IFERROR(X43/X148,"")</f>
        <v/>
      </c>
      <c r="Y165" s="14">
        <f>IFERROR(Y43/Y148,"")</f>
        <v/>
      </c>
      <c r="Z165" s="14">
        <f>IFERROR(Z43/Z148,"")</f>
        <v/>
      </c>
      <c r="AA165" s="14">
        <f>IFERROR(AA43/AA148,"")</f>
        <v/>
      </c>
      <c r="AB165" s="14">
        <f>IFERROR(AB43/AB148,"")</f>
        <v/>
      </c>
      <c r="AC165" s="31">
        <f>IFERROR(AC43/AC148,"")</f>
        <v/>
      </c>
      <c r="AD165" s="31">
        <f>IFERROR(AD43/AD148,"")</f>
        <v/>
      </c>
      <c r="AE165" s="31">
        <f>IFERROR(AE43/AE148,"")</f>
        <v/>
      </c>
      <c r="AF165" s="31">
        <f>IFERROR(AF43/AF148,"")</f>
        <v/>
      </c>
      <c r="AG165" s="31">
        <f>IFERROR(AG43/AG148,"")</f>
        <v/>
      </c>
      <c r="AH165" s="31">
        <f>IFERROR(AH43/AH148,"")</f>
        <v/>
      </c>
      <c r="AI165" s="31">
        <f>IFERROR(AI43/AI148,"")</f>
        <v/>
      </c>
      <c r="AJ165" s="31">
        <f>IFERROR(AJ43/AJ148,"")</f>
        <v/>
      </c>
      <c r="AK165" s="31">
        <f>IFERROR(AK43/AK148,"")</f>
        <v/>
      </c>
      <c r="AL165" s="31">
        <f>IFERROR(AL43/AL148,"")</f>
        <v/>
      </c>
      <c r="AN165" s="14">
        <f>IFERROR(AN43/AN148,"")</f>
        <v/>
      </c>
      <c r="AO165" s="14">
        <f>IFERROR(AO43/AO148,"")</f>
        <v/>
      </c>
      <c r="AP165" s="14">
        <f>IFERROR(AP43/AP148,"")</f>
        <v/>
      </c>
      <c r="AQ165" s="14">
        <f>IFERROR(AQ43/AQ148,"")</f>
        <v/>
      </c>
      <c r="AR165" s="14">
        <f>IFERROR(AR43/AR148,"")</f>
        <v/>
      </c>
      <c r="AS165" s="31">
        <f>IFERROR(AS43/AS148,"")</f>
        <v/>
      </c>
      <c r="AT165" s="31">
        <f>IFERROR(AT43/AT148,"")</f>
        <v/>
      </c>
      <c r="AU165" s="31">
        <f>IFERROR(AU43/AU148,"")</f>
        <v/>
      </c>
      <c r="AV165" s="31">
        <f>IFERROR(AV43/AV148,"")</f>
        <v/>
      </c>
      <c r="AW165" s="31">
        <f>IFERROR(AW43/AW148,"")</f>
        <v/>
      </c>
    </row>
    <row r="166">
      <c r="D166" s="8" t="inlineStr">
        <is>
          <t>Return on Assets (period NI / Total Assets)</t>
        </is>
      </c>
      <c r="G166" s="14">
        <f>IFERROR(G43/G121,"")</f>
        <v/>
      </c>
      <c r="H166" s="14">
        <f>IFERROR(H43/H121,"")</f>
        <v/>
      </c>
      <c r="I166" s="14">
        <f>IFERROR(I43/I121,"")</f>
        <v/>
      </c>
      <c r="J166" s="14">
        <f>IFERROR(J43/J121,"")</f>
        <v/>
      </c>
      <c r="K166" s="14">
        <f>IFERROR(K43/K121,"")</f>
        <v/>
      </c>
      <c r="L166" s="14">
        <f>IFERROR(L43/L121,"")</f>
        <v/>
      </c>
      <c r="M166" s="14">
        <f>IFERROR(M43/M121,"")</f>
        <v/>
      </c>
      <c r="N166" s="14">
        <f>IFERROR(N43/N121,"")</f>
        <v/>
      </c>
      <c r="O166" s="14">
        <f>IFERROR(O43/O121,"")</f>
        <v/>
      </c>
      <c r="P166" s="14">
        <f>IFERROR(P43/P121,"")</f>
        <v/>
      </c>
      <c r="Q166" s="14">
        <f>IFERROR(Q43/Q121,"")</f>
        <v/>
      </c>
      <c r="R166" s="14">
        <f>IFERROR(R43/R121,"")</f>
        <v/>
      </c>
      <c r="S166" s="14">
        <f>IFERROR(S43/S121,"")</f>
        <v/>
      </c>
      <c r="T166" s="14">
        <f>IFERROR(T43/T121,"")</f>
        <v/>
      </c>
      <c r="U166" s="14">
        <f>IFERROR(U43/U121,"")</f>
        <v/>
      </c>
      <c r="V166" s="14">
        <f>IFERROR(V43/V121,"")</f>
        <v/>
      </c>
      <c r="W166" s="14">
        <f>IFERROR(W43/W121,"")</f>
        <v/>
      </c>
      <c r="X166" s="14">
        <f>IFERROR(X43/X121,"")</f>
        <v/>
      </c>
      <c r="Y166" s="14">
        <f>IFERROR(Y43/Y121,"")</f>
        <v/>
      </c>
      <c r="Z166" s="14">
        <f>IFERROR(Z43/Z121,"")</f>
        <v/>
      </c>
      <c r="AA166" s="14">
        <f>IFERROR(AA43/AA121,"")</f>
        <v/>
      </c>
      <c r="AB166" s="14">
        <f>IFERROR(AB43/AB121,"")</f>
        <v/>
      </c>
      <c r="AC166" s="31">
        <f>IFERROR(AC43/AC121,"")</f>
        <v/>
      </c>
      <c r="AD166" s="31">
        <f>IFERROR(AD43/AD121,"")</f>
        <v/>
      </c>
      <c r="AE166" s="31">
        <f>IFERROR(AE43/AE121,"")</f>
        <v/>
      </c>
      <c r="AF166" s="31">
        <f>IFERROR(AF43/AF121,"")</f>
        <v/>
      </c>
      <c r="AG166" s="31">
        <f>IFERROR(AG43/AG121,"")</f>
        <v/>
      </c>
      <c r="AH166" s="31">
        <f>IFERROR(AH43/AH121,"")</f>
        <v/>
      </c>
      <c r="AI166" s="31">
        <f>IFERROR(AI43/AI121,"")</f>
        <v/>
      </c>
      <c r="AJ166" s="31">
        <f>IFERROR(AJ43/AJ121,"")</f>
        <v/>
      </c>
      <c r="AK166" s="31">
        <f>IFERROR(AK43/AK121,"")</f>
        <v/>
      </c>
      <c r="AL166" s="31">
        <f>IFERROR(AL43/AL121,"")</f>
        <v/>
      </c>
      <c r="AN166" s="14">
        <f>IFERROR(AN43/AN121,"")</f>
        <v/>
      </c>
      <c r="AO166" s="14">
        <f>IFERROR(AO43/AO121,"")</f>
        <v/>
      </c>
      <c r="AP166" s="14">
        <f>IFERROR(AP43/AP121,"")</f>
        <v/>
      </c>
      <c r="AQ166" s="14">
        <f>IFERROR(AQ43/AQ121,"")</f>
        <v/>
      </c>
      <c r="AR166" s="14">
        <f>IFERROR(AR43/AR121,"")</f>
        <v/>
      </c>
      <c r="AS166" s="31">
        <f>IFERROR(AS43/AS121,"")</f>
        <v/>
      </c>
      <c r="AT166" s="31">
        <f>IFERROR(AT43/AT121,"")</f>
        <v/>
      </c>
      <c r="AU166" s="31">
        <f>IFERROR(AU43/AU121,"")</f>
        <v/>
      </c>
      <c r="AV166" s="31">
        <f>IFERROR(AV43/AV121,"")</f>
        <v/>
      </c>
      <c r="AW166" s="31">
        <f>IFERROR(AW43/AW121,"")</f>
        <v/>
      </c>
    </row>
    <row r="167"/>
    <row r="168"/>
    <row r="169"/>
    <row r="170">
      <c r="B170" s="15" t="inlineStr">
        <is>
          <t>BS Forecast Driver Ratios</t>
        </is>
      </c>
      <c r="C170" s="15" t="n"/>
      <c r="D170" s="15" t="n"/>
      <c r="E170" s="15" t="n"/>
      <c r="F170" s="15" t="n"/>
      <c r="G170" s="15" t="n"/>
      <c r="H170" s="15" t="n"/>
      <c r="I170" s="15" t="n"/>
      <c r="J170" s="15" t="n"/>
      <c r="K170" s="15" t="n"/>
      <c r="L170" s="15" t="n"/>
      <c r="M170" s="15" t="n"/>
      <c r="N170" s="15" t="n"/>
      <c r="O170" s="15" t="n"/>
      <c r="P170" s="15" t="n"/>
      <c r="Q170" s="15" t="n"/>
      <c r="R170" s="15" t="n"/>
      <c r="S170" s="15" t="n"/>
      <c r="T170" s="15" t="n"/>
      <c r="U170" s="15" t="n"/>
      <c r="V170" s="15" t="n"/>
      <c r="W170" s="15" t="n"/>
      <c r="X170" s="15" t="n"/>
      <c r="Y170" s="15" t="n"/>
      <c r="Z170" s="15" t="n"/>
      <c r="AA170" s="15" t="n"/>
      <c r="AB170" s="15" t="n"/>
      <c r="AC170" s="15" t="n"/>
      <c r="AD170" s="15" t="n"/>
      <c r="AE170" s="15" t="n"/>
      <c r="AF170" s="15" t="n"/>
      <c r="AG170" s="15" t="n"/>
      <c r="AH170" s="15" t="n"/>
      <c r="AI170" s="15" t="n"/>
      <c r="AJ170" s="15" t="n"/>
      <c r="AK170" s="15" t="n"/>
      <c r="AL170" s="15" t="n"/>
      <c r="AN170" s="15" t="n"/>
      <c r="AO170" s="15" t="n"/>
      <c r="AP170" s="15" t="n"/>
      <c r="AQ170" s="15" t="n"/>
      <c r="AR170" s="15" t="n"/>
      <c r="AS170" s="15" t="n"/>
      <c r="AT170" s="15" t="n"/>
      <c r="AU170" s="15" t="n"/>
      <c r="AV170" s="15" t="n"/>
      <c r="AW170" s="15" t="n"/>
    </row>
    <row r="171"/>
    <row r="172">
      <c r="C172" s="8" t="inlineStr">
        <is>
          <t>Trade Receivables % of Q Revenue</t>
        </is>
      </c>
      <c r="G172" s="31">
        <f>IFERROR(G110/G13,"")</f>
        <v/>
      </c>
      <c r="H172" s="31">
        <f>IFERROR(H110/H13,"")</f>
        <v/>
      </c>
      <c r="I172" s="31">
        <f>IFERROR(I110/I13,"")</f>
        <v/>
      </c>
      <c r="J172" s="31">
        <f>IFERROR(J110/J13,"")</f>
        <v/>
      </c>
      <c r="K172" s="31">
        <f>IFERROR(K110/K13,"")</f>
        <v/>
      </c>
      <c r="L172" s="31">
        <f>IFERROR(L110/L13,"")</f>
        <v/>
      </c>
      <c r="M172" s="31">
        <f>IFERROR(M110/M13,"")</f>
        <v/>
      </c>
      <c r="N172" s="31">
        <f>IFERROR(N110/N13,"")</f>
        <v/>
      </c>
      <c r="O172" s="31">
        <f>IFERROR(O110/O13,"")</f>
        <v/>
      </c>
      <c r="P172" s="31">
        <f>IFERROR(P110/P13,"")</f>
        <v/>
      </c>
      <c r="Q172" s="31">
        <f>IFERROR(Q110/Q13,"")</f>
        <v/>
      </c>
      <c r="R172" s="31">
        <f>IFERROR(R110/R13,"")</f>
        <v/>
      </c>
      <c r="S172" s="31">
        <f>IFERROR(S110/S13,"")</f>
        <v/>
      </c>
      <c r="T172" s="31">
        <f>IFERROR(T110/T13,"")</f>
        <v/>
      </c>
      <c r="U172" s="31">
        <f>IFERROR(U110/U13,"")</f>
        <v/>
      </c>
      <c r="V172" s="31">
        <f>IFERROR(V110/V13,"")</f>
        <v/>
      </c>
      <c r="W172" s="31">
        <f>IFERROR(W110/W13,"")</f>
        <v/>
      </c>
      <c r="X172" s="31">
        <f>IFERROR(X110/X13,"")</f>
        <v/>
      </c>
      <c r="Y172" s="31">
        <f>IFERROR(Y110/Y13,"")</f>
        <v/>
      </c>
      <c r="Z172" s="31">
        <f>IFERROR(Z110/Z13,"")</f>
        <v/>
      </c>
      <c r="AA172" s="31">
        <f>IFERROR(AA110/AA13,"")</f>
        <v/>
      </c>
      <c r="AB172" s="31">
        <f>IFERROR(AB110/AB13,"")</f>
        <v/>
      </c>
      <c r="AC172" s="32" t="n">
        <v>0.33</v>
      </c>
      <c r="AD172" s="32" t="n">
        <v>0.33</v>
      </c>
      <c r="AE172" s="32" t="n">
        <v>0.33</v>
      </c>
      <c r="AF172" s="32" t="n">
        <v>0.33</v>
      </c>
      <c r="AG172" s="32" t="n">
        <v>0.33</v>
      </c>
      <c r="AH172" s="32" t="n">
        <v>0.33</v>
      </c>
      <c r="AI172" s="32" t="n">
        <v>0.33</v>
      </c>
      <c r="AJ172" s="32" t="n">
        <v>0.33</v>
      </c>
      <c r="AK172" s="32" t="n">
        <v>0.33</v>
      </c>
      <c r="AL172" s="32" t="n">
        <v>0.33</v>
      </c>
      <c r="AN172" s="31">
        <f>IFERROR(AN110/(AN13/4),"")</f>
        <v/>
      </c>
      <c r="AO172" s="31">
        <f>IFERROR(AO110/(AO13/4),"")</f>
        <v/>
      </c>
      <c r="AP172" s="31">
        <f>IFERROR(AP110/(AP13/4),"")</f>
        <v/>
      </c>
      <c r="AQ172" s="31">
        <f>IFERROR(AQ110/(AQ13/4),"")</f>
        <v/>
      </c>
      <c r="AR172" s="31">
        <f>IFERROR(AR110/(AR13/4),"")</f>
        <v/>
      </c>
      <c r="AS172" s="31">
        <f>IFERROR(AS110/(AS13/4),"")</f>
        <v/>
      </c>
      <c r="AT172" s="31">
        <f>IFERROR(AT110/(AT13/4),"")</f>
        <v/>
      </c>
      <c r="AU172" s="31">
        <f>IFERROR(AU110/(AU13/4),"")</f>
        <v/>
      </c>
      <c r="AV172" s="32" t="n">
        <v>0.37</v>
      </c>
      <c r="AW172" s="32" t="n">
        <v>0.37</v>
      </c>
    </row>
    <row r="173">
      <c r="C173" s="8" t="inlineStr">
        <is>
          <t>Prepaid + Other CA % of Q Revenue</t>
        </is>
      </c>
      <c r="G173" s="31">
        <f>IFERROR(G111/G13,"")</f>
        <v/>
      </c>
      <c r="H173" s="31">
        <f>IFERROR(H111/H13,"")</f>
        <v/>
      </c>
      <c r="I173" s="31">
        <f>IFERROR(I111/I13,"")</f>
        <v/>
      </c>
      <c r="J173" s="31">
        <f>IFERROR(J111/J13,"")</f>
        <v/>
      </c>
      <c r="K173" s="31">
        <f>IFERROR(K111/K13,"")</f>
        <v/>
      </c>
      <c r="L173" s="31">
        <f>IFERROR(L111/L13,"")</f>
        <v/>
      </c>
      <c r="M173" s="31">
        <f>IFERROR(M111/M13,"")</f>
        <v/>
      </c>
      <c r="N173" s="31">
        <f>IFERROR(N111/N13,"")</f>
        <v/>
      </c>
      <c r="O173" s="31">
        <f>IFERROR(O111/O13,"")</f>
        <v/>
      </c>
      <c r="P173" s="31">
        <f>IFERROR(P111/P13,"")</f>
        <v/>
      </c>
      <c r="Q173" s="31">
        <f>IFERROR(Q111/Q13,"")</f>
        <v/>
      </c>
      <c r="R173" s="31">
        <f>IFERROR(R111/R13,"")</f>
        <v/>
      </c>
      <c r="S173" s="31">
        <f>IFERROR(S111/S13,"")</f>
        <v/>
      </c>
      <c r="T173" s="31">
        <f>IFERROR(T111/T13,"")</f>
        <v/>
      </c>
      <c r="U173" s="31">
        <f>IFERROR(U111/U13,"")</f>
        <v/>
      </c>
      <c r="V173" s="31">
        <f>IFERROR(V111/V13,"")</f>
        <v/>
      </c>
      <c r="W173" s="31">
        <f>IFERROR(W111/W13,"")</f>
        <v/>
      </c>
      <c r="X173" s="31">
        <f>IFERROR(X111/X13,"")</f>
        <v/>
      </c>
      <c r="Y173" s="31">
        <f>IFERROR(Y111/Y13,"")</f>
        <v/>
      </c>
      <c r="Z173" s="31">
        <f>IFERROR(Z111/Z13,"")</f>
        <v/>
      </c>
      <c r="AA173" s="31">
        <f>IFERROR(AA111/AA13,"")</f>
        <v/>
      </c>
      <c r="AB173" s="31">
        <f>IFERROR(AB111/AB13,"")</f>
        <v/>
      </c>
      <c r="AC173" s="32" t="n">
        <v>0.22</v>
      </c>
      <c r="AD173" s="32" t="n">
        <v>0.22</v>
      </c>
      <c r="AE173" s="32" t="n">
        <v>0.22</v>
      </c>
      <c r="AF173" s="32" t="n">
        <v>0.22</v>
      </c>
      <c r="AG173" s="32" t="n">
        <v>0.22</v>
      </c>
      <c r="AH173" s="32" t="n">
        <v>0.22</v>
      </c>
      <c r="AI173" s="32" t="n">
        <v>0.22</v>
      </c>
      <c r="AJ173" s="32" t="n">
        <v>0.22</v>
      </c>
      <c r="AK173" s="32" t="n">
        <v>0.22</v>
      </c>
      <c r="AL173" s="32" t="n">
        <v>0.22</v>
      </c>
      <c r="AN173" s="31">
        <f>IFERROR(AN111/(AN13/4),"")</f>
        <v/>
      </c>
      <c r="AO173" s="31">
        <f>IFERROR(AO111/(AO13/4),"")</f>
        <v/>
      </c>
      <c r="AP173" s="31">
        <f>IFERROR(AP111/(AP13/4),"")</f>
        <v/>
      </c>
      <c r="AQ173" s="31">
        <f>IFERROR(AQ111/(AQ13/4),"")</f>
        <v/>
      </c>
      <c r="AR173" s="31">
        <f>IFERROR(AR111/(AR13/4),"")</f>
        <v/>
      </c>
      <c r="AS173" s="31">
        <f>IFERROR(AS111/(AS13/4),"")</f>
        <v/>
      </c>
      <c r="AT173" s="31">
        <f>IFERROR(AT111/(AT13/4),"")</f>
        <v/>
      </c>
      <c r="AU173" s="31">
        <f>IFERROR(AU111/(AU13/4),"")</f>
        <v/>
      </c>
      <c r="AV173" s="32" t="n">
        <v>0.2</v>
      </c>
      <c r="AW173" s="32" t="n">
        <v>0.2</v>
      </c>
    </row>
    <row r="174">
      <c r="C174" s="8" t="inlineStr">
        <is>
          <t>Trade Payables % of Q Revenue</t>
        </is>
      </c>
      <c r="G174" s="31">
        <f>IFERROR(G124/G13,"")</f>
        <v/>
      </c>
      <c r="H174" s="31">
        <f>IFERROR(H124/H13,"")</f>
        <v/>
      </c>
      <c r="I174" s="31">
        <f>IFERROR(I124/I13,"")</f>
        <v/>
      </c>
      <c r="J174" s="31">
        <f>IFERROR(J124/J13,"")</f>
        <v/>
      </c>
      <c r="K174" s="31">
        <f>IFERROR(K124/K13,"")</f>
        <v/>
      </c>
      <c r="L174" s="31">
        <f>IFERROR(L124/L13,"")</f>
        <v/>
      </c>
      <c r="M174" s="31">
        <f>IFERROR(M124/M13,"")</f>
        <v/>
      </c>
      <c r="N174" s="31">
        <f>IFERROR(N124/N13,"")</f>
        <v/>
      </c>
      <c r="O174" s="31">
        <f>IFERROR(O124/O13,"")</f>
        <v/>
      </c>
      <c r="P174" s="31">
        <f>IFERROR(P124/P13,"")</f>
        <v/>
      </c>
      <c r="Q174" s="31">
        <f>IFERROR(Q124/Q13,"")</f>
        <v/>
      </c>
      <c r="R174" s="31">
        <f>IFERROR(R124/R13,"")</f>
        <v/>
      </c>
      <c r="S174" s="31">
        <f>IFERROR(S124/S13,"")</f>
        <v/>
      </c>
      <c r="T174" s="31">
        <f>IFERROR(T124/T13,"")</f>
        <v/>
      </c>
      <c r="U174" s="31">
        <f>IFERROR(U124/U13,"")</f>
        <v/>
      </c>
      <c r="V174" s="31">
        <f>IFERROR(V124/V13,"")</f>
        <v/>
      </c>
      <c r="W174" s="31">
        <f>IFERROR(W124/W13,"")</f>
        <v/>
      </c>
      <c r="X174" s="31">
        <f>IFERROR(X124/X13,"")</f>
        <v/>
      </c>
      <c r="Y174" s="31">
        <f>IFERROR(Y124/Y13,"")</f>
        <v/>
      </c>
      <c r="Z174" s="31">
        <f>IFERROR(Z124/Z13,"")</f>
        <v/>
      </c>
      <c r="AA174" s="31">
        <f>IFERROR(AA124/AA13,"")</f>
        <v/>
      </c>
      <c r="AB174" s="31">
        <f>IFERROR(AB124/AB13,"")</f>
        <v/>
      </c>
      <c r="AC174" s="32" t="n">
        <v>0.07000000000000001</v>
      </c>
      <c r="AD174" s="32" t="n">
        <v>0.07000000000000001</v>
      </c>
      <c r="AE174" s="32" t="n">
        <v>0.07000000000000001</v>
      </c>
      <c r="AF174" s="32" t="n">
        <v>0.07000000000000001</v>
      </c>
      <c r="AG174" s="32" t="n">
        <v>0.07000000000000001</v>
      </c>
      <c r="AH174" s="32" t="n">
        <v>0.07000000000000001</v>
      </c>
      <c r="AI174" s="32" t="n">
        <v>0.07000000000000001</v>
      </c>
      <c r="AJ174" s="32" t="n">
        <v>0.07000000000000001</v>
      </c>
      <c r="AK174" s="32" t="n">
        <v>0.07000000000000001</v>
      </c>
      <c r="AL174" s="32" t="n">
        <v>0.07000000000000001</v>
      </c>
      <c r="AN174" s="31">
        <f>IFERROR(AN124/(AN13/4),"")</f>
        <v/>
      </c>
      <c r="AO174" s="31">
        <f>IFERROR(AO124/(AO13/4),"")</f>
        <v/>
      </c>
      <c r="AP174" s="31">
        <f>IFERROR(AP124/(AP13/4),"")</f>
        <v/>
      </c>
      <c r="AQ174" s="31">
        <f>IFERROR(AQ124/(AQ13/4),"")</f>
        <v/>
      </c>
      <c r="AR174" s="31">
        <f>IFERROR(AR124/(AR13/4),"")</f>
        <v/>
      </c>
      <c r="AS174" s="31">
        <f>IFERROR(AS124/(AS13/4),"")</f>
        <v/>
      </c>
      <c r="AT174" s="31">
        <f>IFERROR(AT124/(AT13/4),"")</f>
        <v/>
      </c>
      <c r="AU174" s="31">
        <f>IFERROR(AU124/(AU13/4),"")</f>
        <v/>
      </c>
      <c r="AV174" s="32" t="n">
        <v>0.067</v>
      </c>
      <c r="AW174" s="32" t="n">
        <v>0.067</v>
      </c>
    </row>
    <row r="175">
      <c r="C175" s="8" t="inlineStr">
        <is>
          <t>Accrued Expenses % of Q Revenue</t>
        </is>
      </c>
      <c r="G175" s="31">
        <f>IFERROR(G125/G13,"")</f>
        <v/>
      </c>
      <c r="H175" s="31">
        <f>IFERROR(H125/H13,"")</f>
        <v/>
      </c>
      <c r="I175" s="31">
        <f>IFERROR(I125/I13,"")</f>
        <v/>
      </c>
      <c r="J175" s="31">
        <f>IFERROR(J125/J13,"")</f>
        <v/>
      </c>
      <c r="K175" s="31">
        <f>IFERROR(K125/K13,"")</f>
        <v/>
      </c>
      <c r="L175" s="31">
        <f>IFERROR(L125/L13,"")</f>
        <v/>
      </c>
      <c r="M175" s="31">
        <f>IFERROR(M125/M13,"")</f>
        <v/>
      </c>
      <c r="N175" s="31">
        <f>IFERROR(N125/N13,"")</f>
        <v/>
      </c>
      <c r="O175" s="31">
        <f>IFERROR(O125/O13,"")</f>
        <v/>
      </c>
      <c r="P175" s="31">
        <f>IFERROR(P125/P13,"")</f>
        <v/>
      </c>
      <c r="Q175" s="31">
        <f>IFERROR(Q125/Q13,"")</f>
        <v/>
      </c>
      <c r="R175" s="31">
        <f>IFERROR(R125/R13,"")</f>
        <v/>
      </c>
      <c r="S175" s="31">
        <f>IFERROR(S125/S13,"")</f>
        <v/>
      </c>
      <c r="T175" s="31">
        <f>IFERROR(T125/T13,"")</f>
        <v/>
      </c>
      <c r="U175" s="31">
        <f>IFERROR(U125/U13,"")</f>
        <v/>
      </c>
      <c r="V175" s="31">
        <f>IFERROR(V125/V13,"")</f>
        <v/>
      </c>
      <c r="W175" s="31">
        <f>IFERROR(W125/W13,"")</f>
        <v/>
      </c>
      <c r="X175" s="31">
        <f>IFERROR(X125/X13,"")</f>
        <v/>
      </c>
      <c r="Y175" s="31">
        <f>IFERROR(Y125/Y13,"")</f>
        <v/>
      </c>
      <c r="Z175" s="31">
        <f>IFERROR(Z125/Z13,"")</f>
        <v/>
      </c>
      <c r="AA175" s="31">
        <f>IFERROR(AA125/AA13,"")</f>
        <v/>
      </c>
      <c r="AB175" s="31">
        <f>IFERROR(AB125/AB13,"")</f>
        <v/>
      </c>
      <c r="AC175" s="32" t="n">
        <v>0.38</v>
      </c>
      <c r="AD175" s="32" t="n">
        <v>0.38</v>
      </c>
      <c r="AE175" s="32" t="n">
        <v>0.38</v>
      </c>
      <c r="AF175" s="32" t="n">
        <v>0.38</v>
      </c>
      <c r="AG175" s="32" t="n">
        <v>0.38</v>
      </c>
      <c r="AH175" s="32" t="n">
        <v>0.38</v>
      </c>
      <c r="AI175" s="32" t="n">
        <v>0.38</v>
      </c>
      <c r="AJ175" s="32" t="n">
        <v>0.38</v>
      </c>
      <c r="AK175" s="32" t="n">
        <v>0.38</v>
      </c>
      <c r="AL175" s="32" t="n">
        <v>0.38</v>
      </c>
      <c r="AN175" s="31">
        <f>IFERROR(AN125/(AN13/4),"")</f>
        <v/>
      </c>
      <c r="AO175" s="31">
        <f>IFERROR(AO125/(AO13/4),"")</f>
        <v/>
      </c>
      <c r="AP175" s="31">
        <f>IFERROR(AP125/(AP13/4),"")</f>
        <v/>
      </c>
      <c r="AQ175" s="31">
        <f>IFERROR(AQ125/(AQ13/4),"")</f>
        <v/>
      </c>
      <c r="AR175" s="31">
        <f>IFERROR(AR125/(AR13/4),"")</f>
        <v/>
      </c>
      <c r="AS175" s="31">
        <f>IFERROR(AS125/(AS13/4),"")</f>
        <v/>
      </c>
      <c r="AT175" s="31">
        <f>IFERROR(AT125/(AT13/4),"")</f>
        <v/>
      </c>
      <c r="AU175" s="31">
        <f>IFERROR(AU125/(AU13/4),"")</f>
        <v/>
      </c>
      <c r="AV175" s="32" t="n">
        <v>0.42</v>
      </c>
      <c r="AW175" s="32" t="n">
        <v>0.42</v>
      </c>
    </row>
    <row r="176">
      <c r="C176" s="8" t="inlineStr">
        <is>
          <t>Deferred Revenue (Current) % of Q Subscription Revenue</t>
        </is>
      </c>
      <c r="G176" s="31">
        <f>IFERROR(G127/G10,"")</f>
        <v/>
      </c>
      <c r="H176" s="31">
        <f>IFERROR(H127/H10,"")</f>
        <v/>
      </c>
      <c r="I176" s="31">
        <f>IFERROR(I127/I10,"")</f>
        <v/>
      </c>
      <c r="J176" s="31">
        <f>IFERROR(J127/J10,"")</f>
        <v/>
      </c>
      <c r="K176" s="31">
        <f>IFERROR(K127/K10,"")</f>
        <v/>
      </c>
      <c r="L176" s="31">
        <f>IFERROR(L127/L10,"")</f>
        <v/>
      </c>
      <c r="M176" s="31">
        <f>IFERROR(M127/M10,"")</f>
        <v/>
      </c>
      <c r="N176" s="31">
        <f>IFERROR(N127/N10,"")</f>
        <v/>
      </c>
      <c r="O176" s="31">
        <f>IFERROR(O127/O10,"")</f>
        <v/>
      </c>
      <c r="P176" s="31">
        <f>IFERROR(P127/P10,"")</f>
        <v/>
      </c>
      <c r="Q176" s="31">
        <f>IFERROR(Q127/Q10,"")</f>
        <v/>
      </c>
      <c r="R176" s="31">
        <f>IFERROR(R127/R10,"")</f>
        <v/>
      </c>
      <c r="S176" s="31">
        <f>IFERROR(S127/S10,"")</f>
        <v/>
      </c>
      <c r="T176" s="31">
        <f>IFERROR(T127/T10,"")</f>
        <v/>
      </c>
      <c r="U176" s="31">
        <f>IFERROR(U127/U10,"")</f>
        <v/>
      </c>
      <c r="V176" s="31">
        <f>IFERROR(V127/V10,"")</f>
        <v/>
      </c>
      <c r="W176" s="31">
        <f>IFERROR(W127/W10,"")</f>
        <v/>
      </c>
      <c r="X176" s="31">
        <f>IFERROR(X127/X10,"")</f>
        <v/>
      </c>
      <c r="Y176" s="31">
        <f>IFERROR(Y127/Y10,"")</f>
        <v/>
      </c>
      <c r="Z176" s="31">
        <f>IFERROR(Z127/Z10,"")</f>
        <v/>
      </c>
      <c r="AA176" s="31">
        <f>IFERROR(AA127/AA10,"")</f>
        <v/>
      </c>
      <c r="AB176" s="31">
        <f>IFERROR(AB127/AB10,"")</f>
        <v/>
      </c>
      <c r="AC176" s="32" t="n">
        <v>1.12</v>
      </c>
      <c r="AD176" s="32" t="n">
        <v>1.12</v>
      </c>
      <c r="AE176" s="32" t="n">
        <v>1.12</v>
      </c>
      <c r="AF176" s="32" t="n">
        <v>1.12</v>
      </c>
      <c r="AG176" s="32" t="n">
        <v>1.12</v>
      </c>
      <c r="AH176" s="32" t="n">
        <v>1.12</v>
      </c>
      <c r="AI176" s="32" t="n">
        <v>1.12</v>
      </c>
      <c r="AJ176" s="32" t="n">
        <v>1.12</v>
      </c>
      <c r="AK176" s="32" t="n">
        <v>1.12</v>
      </c>
      <c r="AL176" s="32" t="n">
        <v>1.12</v>
      </c>
      <c r="AN176" s="31">
        <f>IFERROR(AN127/(AN10/4),"")</f>
        <v/>
      </c>
      <c r="AO176" s="31">
        <f>IFERROR(AO127/(AO10/4),"")</f>
        <v/>
      </c>
      <c r="AP176" s="31">
        <f>IFERROR(AP127/(AP10/4),"")</f>
        <v/>
      </c>
      <c r="AQ176" s="31">
        <f>IFERROR(AQ127/(AQ10/4),"")</f>
        <v/>
      </c>
      <c r="AR176" s="31">
        <f>IFERROR(AR127/(AR10/4),"")</f>
        <v/>
      </c>
      <c r="AS176" s="31">
        <f>IFERROR(AS127/(AS10/4),"")</f>
        <v/>
      </c>
      <c r="AT176" s="31">
        <f>IFERROR(AT127/(AT10/4),"")</f>
        <v/>
      </c>
      <c r="AU176" s="31">
        <f>IFERROR(AU127/(AU10/4),"")</f>
        <v/>
      </c>
      <c r="AV176" s="32" t="n">
        <v>1.15</v>
      </c>
      <c r="AW176" s="32" t="n">
        <v>1.15</v>
      </c>
    </row>
    <row r="177">
      <c r="C177" s="8" t="inlineStr">
        <is>
          <t>Capex % of Revenue</t>
        </is>
      </c>
      <c r="G177" s="31">
        <f>IFERROR(-G213/G13,"")</f>
        <v/>
      </c>
      <c r="H177" s="31">
        <f>IFERROR(-H213/H13,"")</f>
        <v/>
      </c>
      <c r="I177" s="31">
        <f>IFERROR(-I213/I13,"")</f>
        <v/>
      </c>
      <c r="J177" s="31">
        <f>IFERROR(-J213/J13,"")</f>
        <v/>
      </c>
      <c r="K177" s="31">
        <f>IFERROR(-K213/K13,"")</f>
        <v/>
      </c>
      <c r="L177" s="31">
        <f>IFERROR(-L213/L13,"")</f>
        <v/>
      </c>
      <c r="M177" s="31">
        <f>IFERROR(-M213/M13,"")</f>
        <v/>
      </c>
      <c r="N177" s="31">
        <f>IFERROR(-N213/N13,"")</f>
        <v/>
      </c>
      <c r="O177" s="31">
        <f>IFERROR(-O213/O13,"")</f>
        <v/>
      </c>
      <c r="P177" s="31">
        <f>IFERROR(-P213/P13,"")</f>
        <v/>
      </c>
      <c r="Q177" s="31">
        <f>IFERROR(-Q213/Q13,"")</f>
        <v/>
      </c>
      <c r="R177" s="31">
        <f>IFERROR(-R213/R13,"")</f>
        <v/>
      </c>
      <c r="S177" s="31">
        <f>IFERROR(-S213/S13,"")</f>
        <v/>
      </c>
      <c r="T177" s="31">
        <f>IFERROR(-T213/T13,"")</f>
        <v/>
      </c>
      <c r="U177" s="31">
        <f>IFERROR(-U213/U13,"")</f>
        <v/>
      </c>
      <c r="V177" s="31">
        <f>IFERROR(-V213/V13,"")</f>
        <v/>
      </c>
      <c r="W177" s="31">
        <f>IFERROR(-W213/W13,"")</f>
        <v/>
      </c>
      <c r="X177" s="31">
        <f>IFERROR(-X213/X13,"")</f>
        <v/>
      </c>
      <c r="Y177" s="31">
        <f>IFERROR(-Y213/Y13,"")</f>
        <v/>
      </c>
      <c r="Z177" s="31">
        <f>IFERROR(-Z213/Z13,"")</f>
        <v/>
      </c>
      <c r="AA177" s="31">
        <f>IFERROR(-AA213/AA13,"")</f>
        <v/>
      </c>
      <c r="AB177" s="31">
        <f>IFERROR(-AB213/AB13,"")</f>
        <v/>
      </c>
      <c r="AC177" s="32" t="n">
        <v>0.008999999999999999</v>
      </c>
      <c r="AD177" s="32" t="n">
        <v>0.008999999999999999</v>
      </c>
      <c r="AE177" s="32" t="n">
        <v>0.008999999999999999</v>
      </c>
      <c r="AF177" s="32" t="n">
        <v>0.008999999999999999</v>
      </c>
      <c r="AG177" s="32" t="n">
        <v>0.008999999999999999</v>
      </c>
      <c r="AH177" s="32" t="n">
        <v>0.008999999999999999</v>
      </c>
      <c r="AI177" s="32" t="n">
        <v>0.008999999999999999</v>
      </c>
      <c r="AJ177" s="32" t="n">
        <v>0.008999999999999999</v>
      </c>
      <c r="AK177" s="32" t="n">
        <v>0.008999999999999999</v>
      </c>
      <c r="AL177" s="32" t="n">
        <v>0.008999999999999999</v>
      </c>
      <c r="AN177" s="31">
        <f>IFERROR(-AN213/AN13,"")</f>
        <v/>
      </c>
      <c r="AO177" s="31">
        <f>IFERROR(-AO213/AO13,"")</f>
        <v/>
      </c>
      <c r="AP177" s="31">
        <f>IFERROR(-AP213/AP13,"")</f>
        <v/>
      </c>
      <c r="AQ177" s="31">
        <f>IFERROR(-AQ213/AQ13,"")</f>
        <v/>
      </c>
      <c r="AR177" s="31">
        <f>IFERROR(-AR213/AR13,"")</f>
        <v/>
      </c>
      <c r="AS177" s="31">
        <f>IFERROR(-AS213/AS13,"")</f>
        <v/>
      </c>
      <c r="AT177" s="31">
        <f>IFERROR(-AT213/AT13,"")</f>
        <v/>
      </c>
      <c r="AU177" s="31">
        <f>IFERROR(-AU213/AU13,"")</f>
        <v/>
      </c>
      <c r="AV177" s="32" t="n">
        <v>0.008999999999999999</v>
      </c>
      <c r="AW177" s="32" t="n">
        <v>0.008999999999999999</v>
      </c>
    </row>
    <row r="178">
      <c r="C178" s="8" t="inlineStr">
        <is>
          <t>PP&amp;E Depreciation % of Prior Net PP&amp;E (implied: prior + capex − current)</t>
        </is>
      </c>
      <c r="H178" s="31">
        <f>IFERROR((G115-H213-H115)/G115,"")</f>
        <v/>
      </c>
      <c r="I178" s="31">
        <f>IFERROR((H115-I213-I115)/H115,"")</f>
        <v/>
      </c>
      <c r="J178" s="31">
        <f>IFERROR((I115-J213-J115)/I115,"")</f>
        <v/>
      </c>
      <c r="K178" s="31">
        <f>IFERROR((J115-K213-K115)/J115,"")</f>
        <v/>
      </c>
      <c r="L178" s="31">
        <f>IFERROR((K115-L213-L115)/K115,"")</f>
        <v/>
      </c>
      <c r="M178" s="31">
        <f>IFERROR((L115-M213-M115)/L115,"")</f>
        <v/>
      </c>
      <c r="N178" s="31">
        <f>IFERROR((M115-N213-N115)/M115,"")</f>
        <v/>
      </c>
      <c r="O178" s="31">
        <f>IFERROR((N115-O213-O115)/N115,"")</f>
        <v/>
      </c>
      <c r="P178" s="31">
        <f>IFERROR((O115-P213-P115)/O115,"")</f>
        <v/>
      </c>
      <c r="Q178" s="31">
        <f>IFERROR((P115-Q213-Q115)/P115,"")</f>
        <v/>
      </c>
      <c r="R178" s="31">
        <f>IFERROR((Q115-R213-R115)/Q115,"")</f>
        <v/>
      </c>
      <c r="S178" s="31">
        <f>IFERROR((R115-S213-S115)/R115,"")</f>
        <v/>
      </c>
      <c r="T178" s="31">
        <f>IFERROR((S115-T213-T115)/S115,"")</f>
        <v/>
      </c>
      <c r="U178" s="31">
        <f>IFERROR((T115-U213-U115)/T115,"")</f>
        <v/>
      </c>
      <c r="V178" s="31">
        <f>IFERROR((U115-V213-V115)/U115,"")</f>
        <v/>
      </c>
      <c r="W178" s="31">
        <f>IFERROR((V115-W213-W115)/V115,"")</f>
        <v/>
      </c>
      <c r="X178" s="31">
        <f>IFERROR((W115-X213-X115)/W115,"")</f>
        <v/>
      </c>
      <c r="Y178" s="31">
        <f>IFERROR((X115-Y213-Y115)/X115,"")</f>
        <v/>
      </c>
      <c r="Z178" s="31">
        <f>IFERROR((Y115-Z213-Z115)/Y115,"")</f>
        <v/>
      </c>
      <c r="AA178" s="31">
        <f>IFERROR((Z115-AA213-AA115)/Z115,"")</f>
        <v/>
      </c>
      <c r="AB178" s="31">
        <f>IFERROR((AA115-AB213-AB115)/AA115,"")</f>
        <v/>
      </c>
      <c r="AC178" s="32" t="n">
        <v>0.031</v>
      </c>
      <c r="AD178" s="32" t="n">
        <v>0.031</v>
      </c>
      <c r="AE178" s="32" t="n">
        <v>0.031</v>
      </c>
      <c r="AF178" s="32" t="n">
        <v>0.031</v>
      </c>
      <c r="AG178" s="32" t="n">
        <v>0.031</v>
      </c>
      <c r="AH178" s="32" t="n">
        <v>0.031</v>
      </c>
      <c r="AI178" s="32" t="n">
        <v>0.031</v>
      </c>
      <c r="AJ178" s="32" t="n">
        <v>0.031</v>
      </c>
      <c r="AK178" s="32" t="n">
        <v>0.031</v>
      </c>
      <c r="AL178" s="32" t="n">
        <v>0.031</v>
      </c>
      <c r="AO178" s="31">
        <f>IFERROR((AN115-AO213-AO115)/AN115,"")</f>
        <v/>
      </c>
      <c r="AP178" s="31">
        <f>IFERROR((AO115-AP213-AP115)/AO115,"")</f>
        <v/>
      </c>
      <c r="AQ178" s="31">
        <f>IFERROR((AP115-AQ213-AQ115)/AP115,"")</f>
        <v/>
      </c>
      <c r="AR178" s="31">
        <f>IFERROR((AQ115-AR213-AR115)/AQ115,"")</f>
        <v/>
      </c>
      <c r="AS178" s="31">
        <f>IFERROR((AR115-AS213-AS115)/AR115,"")</f>
        <v/>
      </c>
      <c r="AT178" s="31">
        <f>IFERROR((AS115-AT213-AT115)/AS115,"")</f>
        <v/>
      </c>
      <c r="AU178" s="31">
        <f>IFERROR((AT115-AU213-AU115)/AT115,"")</f>
        <v/>
      </c>
      <c r="AV178" s="32" t="n">
        <v>0.125</v>
      </c>
      <c r="AW178" s="32" t="n">
        <v>0.125</v>
      </c>
    </row>
    <row r="179">
      <c r="C179" s="8" t="inlineStr">
        <is>
          <t>Total Intangibles Amortization % of Prior Intangibles (implied roll; excl. acquisitions)</t>
        </is>
      </c>
      <c r="H179" s="31">
        <f>IFERROR((G118-H118)/G118,"")</f>
        <v/>
      </c>
      <c r="I179" s="31">
        <f>IFERROR((H118-I118)/H118,"")</f>
        <v/>
      </c>
      <c r="J179" s="31">
        <f>IFERROR((I118-J118)/I118,"")</f>
        <v/>
      </c>
      <c r="K179" s="31">
        <f>IFERROR((J118-K118)/J118,"")</f>
        <v/>
      </c>
      <c r="L179" s="31">
        <f>IFERROR((K118-L118)/K118,"")</f>
        <v/>
      </c>
      <c r="M179" s="31">
        <f>IFERROR((L118-M118)/L118,"")</f>
        <v/>
      </c>
      <c r="N179" s="31">
        <f>IFERROR((M118-N118)/M118,"")</f>
        <v/>
      </c>
      <c r="O179" s="31">
        <f>IFERROR((N118-O118)/N118,"")</f>
        <v/>
      </c>
      <c r="P179" s="31">
        <f>IFERROR((O118-P118)/O118,"")</f>
        <v/>
      </c>
      <c r="Q179" s="31">
        <f>IFERROR((P118-Q118)/P118,"")</f>
        <v/>
      </c>
      <c r="R179" s="31">
        <f>IFERROR((Q118-R118)/Q118,"")</f>
        <v/>
      </c>
      <c r="S179" s="31">
        <f>IFERROR((R118-S118)/R118,"")</f>
        <v/>
      </c>
      <c r="T179" s="31">
        <f>IFERROR((S118-T118)/S118,"")</f>
        <v/>
      </c>
      <c r="U179" s="31">
        <f>IFERROR((T118-U118)/T118,"")</f>
        <v/>
      </c>
      <c r="V179" s="31">
        <f>IFERROR((U118-V118)/U118,"")</f>
        <v/>
      </c>
      <c r="W179" s="31">
        <f>IFERROR((V118-W118)/V118,"")</f>
        <v/>
      </c>
      <c r="X179" s="31">
        <f>IFERROR((W118-X118)/W118,"")</f>
        <v/>
      </c>
      <c r="Y179" s="31">
        <f>IFERROR((X118-Y118)/X118,"")</f>
        <v/>
      </c>
      <c r="Z179" s="31">
        <f>IFERROR((Y118-Z118)/Y118,"")</f>
        <v/>
      </c>
      <c r="AA179" s="31">
        <f>IFERROR((Z118-AA118)/Z118,"")</f>
        <v/>
      </c>
      <c r="AB179" s="31">
        <f>IFERROR((AA118-AB118)/AA118,"")</f>
        <v/>
      </c>
      <c r="AC179" s="32" t="n">
        <v>0.075</v>
      </c>
      <c r="AD179" s="32" t="n">
        <v>0.075</v>
      </c>
      <c r="AE179" s="32" t="n">
        <v>0.075</v>
      </c>
      <c r="AF179" s="32" t="n">
        <v>0.075</v>
      </c>
      <c r="AG179" s="32" t="n">
        <v>0.075</v>
      </c>
      <c r="AH179" s="32" t="n">
        <v>0.075</v>
      </c>
      <c r="AI179" s="32" t="n">
        <v>0.075</v>
      </c>
      <c r="AJ179" s="32" t="n">
        <v>0.075</v>
      </c>
      <c r="AK179" s="32" t="n">
        <v>0.075</v>
      </c>
      <c r="AL179" s="32" t="n">
        <v>0.075</v>
      </c>
      <c r="AO179" s="31">
        <f>IFERROR((AN118-AO118)/AN118,"")</f>
        <v/>
      </c>
      <c r="AP179" s="31">
        <f>IFERROR((AO118-AP118)/AO118,"")</f>
        <v/>
      </c>
      <c r="AQ179" s="31">
        <f>IFERROR((AP118-AQ118)/AP118,"")</f>
        <v/>
      </c>
      <c r="AR179" s="31">
        <f>IFERROR((AQ118-AR118)/AQ118,"")</f>
        <v/>
      </c>
      <c r="AS179" s="31">
        <f>IFERROR((AR118-AS118)/AR118,"")</f>
        <v/>
      </c>
      <c r="AT179" s="31">
        <f>IFERROR((AS118-AT118)/AS118,"")</f>
        <v/>
      </c>
      <c r="AU179" s="31">
        <f>IFERROR((AT118-AU118)/AT118,"")</f>
        <v/>
      </c>
      <c r="AV179" s="32" t="n">
        <v>0.26</v>
      </c>
      <c r="AW179" s="32" t="n">
        <v>0.26</v>
      </c>
    </row>
    <row r="180">
      <c r="C180" s="8" t="inlineStr">
        <is>
          <t>Opex-line Amortization % of Prior Intangibles</t>
        </is>
      </c>
      <c r="H180" s="31">
        <f>IFERROR(-H28/G118,"")</f>
        <v/>
      </c>
      <c r="I180" s="31">
        <f>IFERROR(-I28/H118,"")</f>
        <v/>
      </c>
      <c r="J180" s="31">
        <f>IFERROR(-J28/I118,"")</f>
        <v/>
      </c>
      <c r="K180" s="31">
        <f>IFERROR(-K28/J118,"")</f>
        <v/>
      </c>
      <c r="L180" s="31">
        <f>IFERROR(-L28/K118,"")</f>
        <v/>
      </c>
      <c r="M180" s="31">
        <f>IFERROR(-M28/L118,"")</f>
        <v/>
      </c>
      <c r="N180" s="31">
        <f>IFERROR(-N28/M118,"")</f>
        <v/>
      </c>
      <c r="O180" s="31">
        <f>IFERROR(-O28/N118,"")</f>
        <v/>
      </c>
      <c r="P180" s="31">
        <f>IFERROR(-P28/O118,"")</f>
        <v/>
      </c>
      <c r="Q180" s="31">
        <f>IFERROR(-Q28/P118,"")</f>
        <v/>
      </c>
      <c r="R180" s="31">
        <f>IFERROR(-R28/Q118,"")</f>
        <v/>
      </c>
      <c r="S180" s="31">
        <f>IFERROR(-S28/R118,"")</f>
        <v/>
      </c>
      <c r="T180" s="31">
        <f>IFERROR(-T28/S118,"")</f>
        <v/>
      </c>
      <c r="U180" s="31">
        <f>IFERROR(-U28/T118,"")</f>
        <v/>
      </c>
      <c r="V180" s="31">
        <f>IFERROR(-V28/U118,"")</f>
        <v/>
      </c>
      <c r="W180" s="31">
        <f>IFERROR(-W28/V118,"")</f>
        <v/>
      </c>
      <c r="X180" s="31">
        <f>IFERROR(-X28/W118,"")</f>
        <v/>
      </c>
      <c r="Y180" s="31">
        <f>IFERROR(-Y28/X118,"")</f>
        <v/>
      </c>
      <c r="Z180" s="31">
        <f>IFERROR(-Z28/Y118,"")</f>
        <v/>
      </c>
      <c r="AA180" s="31">
        <f>IFERROR(-AA28/Z118,"")</f>
        <v/>
      </c>
      <c r="AB180" s="31">
        <f>IFERROR(-AB28/AA118,"")</f>
        <v/>
      </c>
      <c r="AC180" s="32" t="n">
        <v>0.045</v>
      </c>
      <c r="AD180" s="32" t="n">
        <v>0.045</v>
      </c>
      <c r="AE180" s="32" t="n">
        <v>0.045</v>
      </c>
      <c r="AF180" s="32" t="n">
        <v>0.045</v>
      </c>
      <c r="AG180" s="32" t="n">
        <v>0.045</v>
      </c>
      <c r="AH180" s="32" t="n">
        <v>0.045</v>
      </c>
      <c r="AI180" s="32" t="n">
        <v>0.045</v>
      </c>
      <c r="AJ180" s="32" t="n">
        <v>0.045</v>
      </c>
      <c r="AK180" s="32" t="n">
        <v>0.045</v>
      </c>
      <c r="AL180" s="32" t="n">
        <v>0.045</v>
      </c>
      <c r="AO180" s="31">
        <f>IFERROR(-AO28/AN118,"")</f>
        <v/>
      </c>
      <c r="AP180" s="31">
        <f>IFERROR(-AP28/AO118,"")</f>
        <v/>
      </c>
      <c r="AQ180" s="31">
        <f>IFERROR(-AQ28/AP118,"")</f>
        <v/>
      </c>
      <c r="AR180" s="31">
        <f>IFERROR(-AR28/AQ118,"")</f>
        <v/>
      </c>
      <c r="AS180" s="31">
        <f>IFERROR(-AS28/AR118,"")</f>
        <v/>
      </c>
      <c r="AT180" s="31">
        <f>IFERROR(-AT28/AS118,"")</f>
        <v/>
      </c>
      <c r="AU180" s="31">
        <f>IFERROR(-AU28/AT118,"")</f>
        <v/>
      </c>
      <c r="AV180" s="32" t="n">
        <v>0.16</v>
      </c>
      <c r="AW180" s="32" t="n">
        <v>0.16</v>
      </c>
    </row>
    <row r="181">
      <c r="C181" s="8" t="inlineStr">
        <is>
          <t>SBC % of Revenue</t>
        </is>
      </c>
      <c r="G181" s="31">
        <f>IFERROR(G192/G13,"")</f>
        <v/>
      </c>
      <c r="H181" s="31">
        <f>IFERROR(H192/H13,"")</f>
        <v/>
      </c>
      <c r="I181" s="31">
        <f>IFERROR(I192/I13,"")</f>
        <v/>
      </c>
      <c r="J181" s="31">
        <f>IFERROR(J192/J13,"")</f>
        <v/>
      </c>
      <c r="K181" s="31">
        <f>IFERROR(K192/K13,"")</f>
        <v/>
      </c>
      <c r="L181" s="31">
        <f>IFERROR(L192/L13,"")</f>
        <v/>
      </c>
      <c r="M181" s="31">
        <f>IFERROR(M192/M13,"")</f>
        <v/>
      </c>
      <c r="N181" s="31">
        <f>IFERROR(N192/N13,"")</f>
        <v/>
      </c>
      <c r="O181" s="31">
        <f>IFERROR(O192/O13,"")</f>
        <v/>
      </c>
      <c r="P181" s="31">
        <f>IFERROR(P192/P13,"")</f>
        <v/>
      </c>
      <c r="Q181" s="31">
        <f>IFERROR(Q192/Q13,"")</f>
        <v/>
      </c>
      <c r="R181" s="31">
        <f>IFERROR(R192/R13,"")</f>
        <v/>
      </c>
      <c r="S181" s="31">
        <f>IFERROR(S192/S13,"")</f>
        <v/>
      </c>
      <c r="T181" s="31">
        <f>IFERROR(T192/T13,"")</f>
        <v/>
      </c>
      <c r="U181" s="31">
        <f>IFERROR(U192/U13,"")</f>
        <v/>
      </c>
      <c r="V181" s="31">
        <f>IFERROR(V192/V13,"")</f>
        <v/>
      </c>
      <c r="W181" s="31">
        <f>IFERROR(W192/W13,"")</f>
        <v/>
      </c>
      <c r="X181" s="31">
        <f>IFERROR(X192/X13,"")</f>
        <v/>
      </c>
      <c r="Y181" s="31">
        <f>IFERROR(Y192/Y13,"")</f>
        <v/>
      </c>
      <c r="Z181" s="31">
        <f>IFERROR(Z192/Z13,"")</f>
        <v/>
      </c>
      <c r="AA181" s="31">
        <f>IFERROR(AA192/AA13,"")</f>
        <v/>
      </c>
      <c r="AB181" s="31">
        <f>IFERROR(AB192/AB13,"")</f>
        <v/>
      </c>
      <c r="AC181" s="32" t="n">
        <v>0.081</v>
      </c>
      <c r="AD181" s="32" t="n">
        <v>0.081</v>
      </c>
      <c r="AE181" s="32" t="n">
        <v>0.082</v>
      </c>
      <c r="AF181" s="32" t="n">
        <v>0.082</v>
      </c>
      <c r="AG181" s="32" t="n">
        <v>0.082</v>
      </c>
      <c r="AH181" s="32" t="n">
        <v>0.082</v>
      </c>
      <c r="AI181" s="32" t="n">
        <v>0.083</v>
      </c>
      <c r="AJ181" s="32" t="n">
        <v>0.083</v>
      </c>
      <c r="AK181" s="32" t="n">
        <v>0.083</v>
      </c>
      <c r="AL181" s="32" t="n">
        <v>0.083</v>
      </c>
      <c r="AN181" s="31">
        <f>IFERROR(AN192/AN13,"")</f>
        <v/>
      </c>
      <c r="AO181" s="31">
        <f>IFERROR(AO192/AO13,"")</f>
        <v/>
      </c>
      <c r="AP181" s="31">
        <f>IFERROR(AP192/AP13,"")</f>
        <v/>
      </c>
      <c r="AQ181" s="31">
        <f>IFERROR(AQ192/AQ13,"")</f>
        <v/>
      </c>
      <c r="AR181" s="31">
        <f>IFERROR(AR192/AR13,"")</f>
        <v/>
      </c>
      <c r="AS181" s="31">
        <f>IFERROR(AS192/AS13,"")</f>
        <v/>
      </c>
      <c r="AT181" s="31">
        <f>IFERROR(AT192/AT13,"")</f>
        <v/>
      </c>
      <c r="AU181" s="31">
        <f>IFERROR(AU192/AU13,"")</f>
        <v/>
      </c>
      <c r="AV181" s="32" t="n">
        <v>0.08400000000000001</v>
      </c>
      <c r="AW181" s="32" t="n">
        <v>0.08400000000000001</v>
      </c>
    </row>
    <row r="182">
      <c r="C182" s="8" t="inlineStr">
        <is>
          <t>Treasury Re-issuance Proceeds % of Revenue</t>
        </is>
      </c>
      <c r="G182" s="31">
        <f>IFERROR(G221/G13,"")</f>
        <v/>
      </c>
      <c r="H182" s="31">
        <f>IFERROR(H221/H13,"")</f>
        <v/>
      </c>
      <c r="I182" s="31">
        <f>IFERROR(I221/I13,"")</f>
        <v/>
      </c>
      <c r="J182" s="31">
        <f>IFERROR(J221/J13,"")</f>
        <v/>
      </c>
      <c r="K182" s="31">
        <f>IFERROR(K221/K13,"")</f>
        <v/>
      </c>
      <c r="L182" s="31">
        <f>IFERROR(L221/L13,"")</f>
        <v/>
      </c>
      <c r="M182" s="31">
        <f>IFERROR(M221/M13,"")</f>
        <v/>
      </c>
      <c r="N182" s="31">
        <f>IFERROR(N221/N13,"")</f>
        <v/>
      </c>
      <c r="O182" s="31">
        <f>IFERROR(O221/O13,"")</f>
        <v/>
      </c>
      <c r="P182" s="31">
        <f>IFERROR(P221/P13,"")</f>
        <v/>
      </c>
      <c r="Q182" s="31">
        <f>IFERROR(Q221/Q13,"")</f>
        <v/>
      </c>
      <c r="R182" s="31">
        <f>IFERROR(R221/R13,"")</f>
        <v/>
      </c>
      <c r="S182" s="31">
        <f>IFERROR(S221/S13,"")</f>
        <v/>
      </c>
      <c r="T182" s="31">
        <f>IFERROR(T221/T13,"")</f>
        <v/>
      </c>
      <c r="U182" s="31">
        <f>IFERROR(U221/U13,"")</f>
        <v/>
      </c>
      <c r="V182" s="31">
        <f>IFERROR(V221/V13,"")</f>
        <v/>
      </c>
      <c r="W182" s="31">
        <f>IFERROR(W221/W13,"")</f>
        <v/>
      </c>
      <c r="X182" s="31">
        <f>IFERROR(X221/X13,"")</f>
        <v/>
      </c>
      <c r="Y182" s="31">
        <f>IFERROR(Y221/Y13,"")</f>
        <v/>
      </c>
      <c r="Z182" s="31">
        <f>IFERROR(Z221/Z13,"")</f>
        <v/>
      </c>
      <c r="AA182" s="31">
        <f>IFERROR(AA221/AA13,"")</f>
        <v/>
      </c>
      <c r="AB182" s="31">
        <f>IFERROR(AB221/AB13,"")</f>
        <v/>
      </c>
      <c r="AC182" s="32" t="n">
        <v>0.014</v>
      </c>
      <c r="AD182" s="32" t="n">
        <v>0.014</v>
      </c>
      <c r="AE182" s="32" t="n">
        <v>0.014</v>
      </c>
      <c r="AF182" s="32" t="n">
        <v>0.014</v>
      </c>
      <c r="AG182" s="32" t="n">
        <v>0.014</v>
      </c>
      <c r="AH182" s="32" t="n">
        <v>0.014</v>
      </c>
      <c r="AI182" s="32" t="n">
        <v>0.014</v>
      </c>
      <c r="AJ182" s="32" t="n">
        <v>0.014</v>
      </c>
      <c r="AK182" s="32" t="n">
        <v>0.014</v>
      </c>
      <c r="AL182" s="32" t="n">
        <v>0.014</v>
      </c>
      <c r="AN182" s="31">
        <f>IFERROR(AN221/AN13,"")</f>
        <v/>
      </c>
      <c r="AO182" s="31">
        <f>IFERROR(AO221/AO13,"")</f>
        <v/>
      </c>
      <c r="AP182" s="31">
        <f>IFERROR(AP221/AP13,"")</f>
        <v/>
      </c>
      <c r="AQ182" s="31">
        <f>IFERROR(AQ221/AQ13,"")</f>
        <v/>
      </c>
      <c r="AR182" s="31">
        <f>IFERROR(AR221/AR13,"")</f>
        <v/>
      </c>
      <c r="AS182" s="31">
        <f>IFERROR(AS221/AS13,"")</f>
        <v/>
      </c>
      <c r="AT182" s="31">
        <f>IFERROR(AT221/AT13,"")</f>
        <v/>
      </c>
      <c r="AU182" s="31">
        <f>IFERROR(AU221/AU13,"")</f>
        <v/>
      </c>
      <c r="AV182" s="32" t="n">
        <v>0.014</v>
      </c>
      <c r="AW182" s="32" t="n">
        <v>0.014</v>
      </c>
    </row>
    <row r="183">
      <c r="C183" s="8" t="inlineStr">
        <is>
          <t>Net-Share-Settlement Taxes % of Revenue</t>
        </is>
      </c>
      <c r="G183" s="31">
        <f>IFERROR(-G222/G13,"")</f>
        <v/>
      </c>
      <c r="H183" s="31">
        <f>IFERROR(-H222/H13,"")</f>
        <v/>
      </c>
      <c r="I183" s="31">
        <f>IFERROR(-I222/I13,"")</f>
        <v/>
      </c>
      <c r="J183" s="31">
        <f>IFERROR(-J222/J13,"")</f>
        <v/>
      </c>
      <c r="K183" s="31">
        <f>IFERROR(-K222/K13,"")</f>
        <v/>
      </c>
      <c r="L183" s="31">
        <f>IFERROR(-L222/L13,"")</f>
        <v/>
      </c>
      <c r="M183" s="31">
        <f>IFERROR(-M222/M13,"")</f>
        <v/>
      </c>
      <c r="N183" s="31">
        <f>IFERROR(-N222/N13,"")</f>
        <v/>
      </c>
      <c r="O183" s="31">
        <f>IFERROR(-O222/O13,"")</f>
        <v/>
      </c>
      <c r="P183" s="31">
        <f>IFERROR(-P222/P13,"")</f>
        <v/>
      </c>
      <c r="Q183" s="31">
        <f>IFERROR(-Q222/Q13,"")</f>
        <v/>
      </c>
      <c r="R183" s="31">
        <f>IFERROR(-R222/R13,"")</f>
        <v/>
      </c>
      <c r="S183" s="31">
        <f>IFERROR(-S222/S13,"")</f>
        <v/>
      </c>
      <c r="T183" s="31">
        <f>IFERROR(-T222/T13,"")</f>
        <v/>
      </c>
      <c r="U183" s="31">
        <f>IFERROR(-U222/U13,"")</f>
        <v/>
      </c>
      <c r="V183" s="31">
        <f>IFERROR(-V222/V13,"")</f>
        <v/>
      </c>
      <c r="W183" s="31">
        <f>IFERROR(-W222/W13,"")</f>
        <v/>
      </c>
      <c r="X183" s="31">
        <f>IFERROR(-X222/X13,"")</f>
        <v/>
      </c>
      <c r="Y183" s="31">
        <f>IFERROR(-Y222/Y13,"")</f>
        <v/>
      </c>
      <c r="Z183" s="31">
        <f>IFERROR(-Z222/Z13,"")</f>
        <v/>
      </c>
      <c r="AA183" s="31">
        <f>IFERROR(-AA222/AA13,"")</f>
        <v/>
      </c>
      <c r="AB183" s="31">
        <f>IFERROR(-AB222/AB13,"")</f>
        <v/>
      </c>
      <c r="AC183" s="32" t="n">
        <v>0.016</v>
      </c>
      <c r="AD183" s="32" t="n">
        <v>0.016</v>
      </c>
      <c r="AE183" s="32" t="n">
        <v>0.016</v>
      </c>
      <c r="AF183" s="32" t="n">
        <v>0.016</v>
      </c>
      <c r="AG183" s="32" t="n">
        <v>0.016</v>
      </c>
      <c r="AH183" s="32" t="n">
        <v>0.016</v>
      </c>
      <c r="AI183" s="32" t="n">
        <v>0.016</v>
      </c>
      <c r="AJ183" s="32" t="n">
        <v>0.016</v>
      </c>
      <c r="AK183" s="32" t="n">
        <v>0.016</v>
      </c>
      <c r="AL183" s="32" t="n">
        <v>0.016</v>
      </c>
      <c r="AN183" s="31">
        <f>IFERROR(-AN222/AN13,"")</f>
        <v/>
      </c>
      <c r="AO183" s="31">
        <f>IFERROR(-AO222/AO13,"")</f>
        <v/>
      </c>
      <c r="AP183" s="31">
        <f>IFERROR(-AP222/AP13,"")</f>
        <v/>
      </c>
      <c r="AQ183" s="31">
        <f>IFERROR(-AQ222/AQ13,"")</f>
        <v/>
      </c>
      <c r="AR183" s="31">
        <f>IFERROR(-AR222/AR13,"")</f>
        <v/>
      </c>
      <c r="AS183" s="31">
        <f>IFERROR(-AS222/AS13,"")</f>
        <v/>
      </c>
      <c r="AT183" s="31">
        <f>IFERROR(-AT222/AT13,"")</f>
        <v/>
      </c>
      <c r="AU183" s="31">
        <f>IFERROR(-AU222/AU13,"")</f>
        <v/>
      </c>
      <c r="AV183" s="32" t="n">
        <v>0.016</v>
      </c>
      <c r="AW183" s="32" t="n">
        <v>0.016</v>
      </c>
    </row>
    <row r="184">
      <c r="C184" s="8" t="inlineStr">
        <is>
          <t>CF Deferred Taxes % of Revenue (+ = DTA release)</t>
        </is>
      </c>
      <c r="G184" s="31">
        <f>IFERROR(G197/G13,"")</f>
        <v/>
      </c>
      <c r="H184" s="31">
        <f>IFERROR(H197/H13,"")</f>
        <v/>
      </c>
      <c r="I184" s="31">
        <f>IFERROR(I197/I13,"")</f>
        <v/>
      </c>
      <c r="J184" s="31">
        <f>IFERROR(J197/J13,"")</f>
        <v/>
      </c>
      <c r="K184" s="31">
        <f>IFERROR(K197/K13,"")</f>
        <v/>
      </c>
      <c r="L184" s="31">
        <f>IFERROR(L197/L13,"")</f>
        <v/>
      </c>
      <c r="M184" s="31">
        <f>IFERROR(M197/M13,"")</f>
        <v/>
      </c>
      <c r="N184" s="31">
        <f>IFERROR(N197/N13,"")</f>
        <v/>
      </c>
      <c r="O184" s="31">
        <f>IFERROR(O197/O13,"")</f>
        <v/>
      </c>
      <c r="P184" s="31">
        <f>IFERROR(P197/P13,"")</f>
        <v/>
      </c>
      <c r="Q184" s="31">
        <f>IFERROR(Q197/Q13,"")</f>
        <v/>
      </c>
      <c r="R184" s="31">
        <f>IFERROR(R197/R13,"")</f>
        <v/>
      </c>
      <c r="S184" s="31">
        <f>IFERROR(S197/S13,"")</f>
        <v/>
      </c>
      <c r="T184" s="31">
        <f>IFERROR(T197/T13,"")</f>
        <v/>
      </c>
      <c r="U184" s="31">
        <f>IFERROR(U197/U13,"")</f>
        <v/>
      </c>
      <c r="V184" s="31">
        <f>IFERROR(V197/V13,"")</f>
        <v/>
      </c>
      <c r="W184" s="31">
        <f>IFERROR(W197/W13,"")</f>
        <v/>
      </c>
      <c r="X184" s="31">
        <f>IFERROR(X197/X13,"")</f>
        <v/>
      </c>
      <c r="Y184" s="31">
        <f>IFERROR(Y197/Y13,"")</f>
        <v/>
      </c>
      <c r="Z184" s="31">
        <f>IFERROR(Z197/Z13,"")</f>
        <v/>
      </c>
      <c r="AA184" s="31">
        <f>IFERROR(AA197/AA13,"")</f>
        <v/>
      </c>
      <c r="AB184" s="31">
        <f>IFERROR(AB197/AB13,"")</f>
        <v/>
      </c>
      <c r="AC184" s="32" t="n">
        <v>0.005</v>
      </c>
      <c r="AD184" s="32" t="n">
        <v>0.005</v>
      </c>
      <c r="AE184" s="32" t="n">
        <v>0.002</v>
      </c>
      <c r="AF184" s="32" t="n">
        <v>0.002</v>
      </c>
      <c r="AG184" s="32" t="n">
        <v>0.002</v>
      </c>
      <c r="AH184" s="32" t="n">
        <v>0.002</v>
      </c>
      <c r="AI184" s="32" t="n">
        <v>0</v>
      </c>
      <c r="AJ184" s="32" t="n">
        <v>0</v>
      </c>
      <c r="AK184" s="32" t="n">
        <v>0</v>
      </c>
      <c r="AL184" s="32" t="n">
        <v>0</v>
      </c>
      <c r="AN184" s="31">
        <f>IFERROR(AN197/AN13,"")</f>
        <v/>
      </c>
      <c r="AO184" s="31">
        <f>IFERROR(AO197/AO13,"")</f>
        <v/>
      </c>
      <c r="AP184" s="31">
        <f>IFERROR(AP197/AP13,"")</f>
        <v/>
      </c>
      <c r="AQ184" s="31">
        <f>IFERROR(AQ197/AQ13,"")</f>
        <v/>
      </c>
      <c r="AR184" s="31">
        <f>IFERROR(AR197/AR13,"")</f>
        <v/>
      </c>
      <c r="AS184" s="31">
        <f>IFERROR(AS197/AS13,"")</f>
        <v/>
      </c>
      <c r="AT184" s="31">
        <f>IFERROR(AT197/AT13,"")</f>
        <v/>
      </c>
      <c r="AU184" s="31">
        <f>IFERROR(AU197/AU13,"")</f>
        <v/>
      </c>
      <c r="AV184" s="32" t="n">
        <v>0</v>
      </c>
      <c r="AW184" s="32" t="n">
        <v>0</v>
      </c>
    </row>
    <row r="185">
      <c r="C185" s="8" t="inlineStr">
        <is>
          <t>Buybacks % of FCF ($27B authorization; ~95% near-term)</t>
        </is>
      </c>
      <c r="G185" s="31">
        <f>IFERROR(-G220/(G205+G213),"")</f>
        <v/>
      </c>
      <c r="H185" s="31">
        <f>IFERROR(-H220/(H205+H213),"")</f>
        <v/>
      </c>
      <c r="I185" s="31">
        <f>IFERROR(-I220/(I205+I213),"")</f>
        <v/>
      </c>
      <c r="J185" s="31">
        <f>IFERROR(-J220/(J205+J213),"")</f>
        <v/>
      </c>
      <c r="K185" s="31">
        <f>IFERROR(-K220/(K205+K213),"")</f>
        <v/>
      </c>
      <c r="L185" s="31">
        <f>IFERROR(-L220/(L205+L213),"")</f>
        <v/>
      </c>
      <c r="M185" s="31">
        <f>IFERROR(-M220/(M205+M213),"")</f>
        <v/>
      </c>
      <c r="N185" s="31">
        <f>IFERROR(-N220/(N205+N213),"")</f>
        <v/>
      </c>
      <c r="O185" s="31">
        <f>IFERROR(-O220/(O205+O213),"")</f>
        <v/>
      </c>
      <c r="P185" s="31">
        <f>IFERROR(-P220/(P205+P213),"")</f>
        <v/>
      </c>
      <c r="Q185" s="31">
        <f>IFERROR(-Q220/(Q205+Q213),"")</f>
        <v/>
      </c>
      <c r="R185" s="31">
        <f>IFERROR(-R220/(R205+R213),"")</f>
        <v/>
      </c>
      <c r="S185" s="31">
        <f>IFERROR(-S220/(S205+S213),"")</f>
        <v/>
      </c>
      <c r="T185" s="31">
        <f>IFERROR(-T220/(T205+T213),"")</f>
        <v/>
      </c>
      <c r="U185" s="31">
        <f>IFERROR(-U220/(U205+U213),"")</f>
        <v/>
      </c>
      <c r="V185" s="31">
        <f>IFERROR(-V220/(V205+V213),"")</f>
        <v/>
      </c>
      <c r="W185" s="31">
        <f>IFERROR(-W220/(W205+W213),"")</f>
        <v/>
      </c>
      <c r="X185" s="31">
        <f>IFERROR(-X220/(X205+X213),"")</f>
        <v/>
      </c>
      <c r="Y185" s="31">
        <f>IFERROR(-Y220/(Y205+Y213),"")</f>
        <v/>
      </c>
      <c r="Z185" s="31">
        <f>IFERROR(-Z220/(Z205+Z213),"")</f>
        <v/>
      </c>
      <c r="AA185" s="31">
        <f>IFERROR(-AA220/(AA205+AA213),"")</f>
        <v/>
      </c>
      <c r="AB185" s="31">
        <f>IFERROR(-AB220/(AB205+AB213),"")</f>
        <v/>
      </c>
      <c r="AC185" s="32" t="n">
        <v>0.95</v>
      </c>
      <c r="AD185" s="32" t="n">
        <v>0.95</v>
      </c>
      <c r="AE185" s="32" t="n">
        <v>0.95</v>
      </c>
      <c r="AF185" s="32" t="n">
        <v>0.95</v>
      </c>
      <c r="AG185" s="32" t="n">
        <v>0.95</v>
      </c>
      <c r="AH185" s="32" t="n">
        <v>0.95</v>
      </c>
      <c r="AI185" s="32" t="n">
        <v>0.9</v>
      </c>
      <c r="AJ185" s="32" t="n">
        <v>0.9</v>
      </c>
      <c r="AK185" s="32" t="n">
        <v>0.9</v>
      </c>
      <c r="AL185" s="32" t="n">
        <v>0.9</v>
      </c>
      <c r="AN185" s="31">
        <f>IFERROR(-AN220/(AN205+AN213),"")</f>
        <v/>
      </c>
      <c r="AO185" s="31">
        <f>IFERROR(-AO220/(AO205+AO213),"")</f>
        <v/>
      </c>
      <c r="AP185" s="31">
        <f>IFERROR(-AP220/(AP205+AP213),"")</f>
        <v/>
      </c>
      <c r="AQ185" s="31">
        <f>IFERROR(-AQ220/(AQ205+AQ213),"")</f>
        <v/>
      </c>
      <c r="AR185" s="31">
        <f>IFERROR(-AR220/(AR205+AR213),"")</f>
        <v/>
      </c>
      <c r="AS185" s="31">
        <f>IFERROR(-AS220/(AS205+AS213),"")</f>
        <v/>
      </c>
      <c r="AT185" s="31">
        <f>IFERROR(-AT220/(AT205+AT213),"")</f>
        <v/>
      </c>
      <c r="AU185" s="31">
        <f>IFERROR(-AU220/(AU205+AU213),"")</f>
        <v/>
      </c>
      <c r="AV185" s="32" t="n">
        <v>0.9</v>
      </c>
      <c r="AW185" s="32" t="n">
        <v>0.9</v>
      </c>
    </row>
    <row r="186"/>
    <row r="187"/>
    <row r="188">
      <c r="B188" s="19" t="inlineStr">
        <is>
          <t>Cash Flow Statement</t>
        </is>
      </c>
      <c r="C188" s="19" t="n"/>
      <c r="D188" s="19" t="n"/>
      <c r="E188" s="19" t="n"/>
      <c r="F188" s="19" t="n"/>
      <c r="G188" s="19" t="n"/>
      <c r="H188" s="19" t="n"/>
      <c r="I188" s="19" t="n"/>
      <c r="J188" s="19" t="n"/>
      <c r="K188" s="19" t="n"/>
      <c r="L188" s="19" t="n"/>
      <c r="M188" s="19" t="n"/>
      <c r="N188" s="19" t="n"/>
      <c r="O188" s="19" t="n"/>
      <c r="P188" s="19" t="n"/>
      <c r="Q188" s="19" t="n"/>
      <c r="R188" s="19" t="n"/>
      <c r="S188" s="19" t="n"/>
      <c r="T188" s="19" t="n"/>
      <c r="U188" s="19" t="n"/>
      <c r="V188" s="19" t="n"/>
      <c r="W188" s="19" t="n"/>
      <c r="X188" s="19" t="n"/>
      <c r="Y188" s="19" t="n"/>
      <c r="Z188" s="19" t="n"/>
      <c r="AA188" s="19" t="n"/>
      <c r="AB188" s="19" t="n"/>
      <c r="AC188" s="19" t="n"/>
      <c r="AD188" s="19" t="n"/>
      <c r="AE188" s="19" t="n"/>
      <c r="AF188" s="19" t="n"/>
      <c r="AG188" s="19" t="n"/>
      <c r="AH188" s="19" t="n"/>
      <c r="AI188" s="19" t="n"/>
      <c r="AJ188" s="19" t="n"/>
      <c r="AK188" s="19" t="n"/>
      <c r="AL188" s="19" t="n"/>
      <c r="AN188" s="19" t="n"/>
      <c r="AO188" s="19" t="n"/>
      <c r="AP188" s="19" t="n"/>
      <c r="AQ188" s="19" t="n"/>
      <c r="AR188" s="19" t="n"/>
      <c r="AS188" s="19" t="n"/>
      <c r="AT188" s="19" t="n"/>
      <c r="AU188" s="19" t="n"/>
      <c r="AV188" s="19" t="n"/>
      <c r="AW188" s="19" t="n"/>
    </row>
    <row r="189"/>
    <row r="190">
      <c r="C190" s="8" t="inlineStr">
        <is>
          <t>Net Income</t>
        </is>
      </c>
      <c r="G190" s="18">
        <f>G43</f>
        <v/>
      </c>
      <c r="H190" s="18">
        <f>H43</f>
        <v/>
      </c>
      <c r="I190" s="18">
        <f>I43</f>
        <v/>
      </c>
      <c r="J190" s="18">
        <f>J43</f>
        <v/>
      </c>
      <c r="K190" s="18">
        <f>K43</f>
        <v/>
      </c>
      <c r="L190" s="18">
        <f>L43</f>
        <v/>
      </c>
      <c r="M190" s="18">
        <f>M43</f>
        <v/>
      </c>
      <c r="N190" s="18">
        <f>N43</f>
        <v/>
      </c>
      <c r="O190" s="18">
        <f>O43</f>
        <v/>
      </c>
      <c r="P190" s="18">
        <f>P43</f>
        <v/>
      </c>
      <c r="Q190" s="18">
        <f>Q43</f>
        <v/>
      </c>
      <c r="R190" s="18">
        <f>R43</f>
        <v/>
      </c>
      <c r="S190" s="18">
        <f>S43</f>
        <v/>
      </c>
      <c r="T190" s="18">
        <f>T43</f>
        <v/>
      </c>
      <c r="U190" s="18">
        <f>U43</f>
        <v/>
      </c>
      <c r="V190" s="18">
        <f>V43</f>
        <v/>
      </c>
      <c r="W190" s="18">
        <f>W43</f>
        <v/>
      </c>
      <c r="X190" s="18">
        <f>X43</f>
        <v/>
      </c>
      <c r="Y190" s="18">
        <f>Y43</f>
        <v/>
      </c>
      <c r="Z190" s="18">
        <f>Z43</f>
        <v/>
      </c>
      <c r="AA190" s="18">
        <f>AA43</f>
        <v/>
      </c>
      <c r="AB190" s="18">
        <f>AB43</f>
        <v/>
      </c>
      <c r="AC190" s="18">
        <f>AC43</f>
        <v/>
      </c>
      <c r="AD190" s="18">
        <f>AD43</f>
        <v/>
      </c>
      <c r="AE190" s="18">
        <f>AE43</f>
        <v/>
      </c>
      <c r="AF190" s="18">
        <f>AF43</f>
        <v/>
      </c>
      <c r="AG190" s="18">
        <f>AG43</f>
        <v/>
      </c>
      <c r="AH190" s="18">
        <f>AH43</f>
        <v/>
      </c>
      <c r="AI190" s="18">
        <f>AI43</f>
        <v/>
      </c>
      <c r="AJ190" s="18">
        <f>AJ43</f>
        <v/>
      </c>
      <c r="AK190" s="18">
        <f>AK43</f>
        <v/>
      </c>
      <c r="AL190" s="18">
        <f>AL43</f>
        <v/>
      </c>
      <c r="AN190" s="18">
        <f>AN43</f>
        <v/>
      </c>
      <c r="AO190" s="18">
        <f>AO43</f>
        <v/>
      </c>
      <c r="AP190" s="18">
        <f>AP43</f>
        <v/>
      </c>
      <c r="AQ190" s="18">
        <f>AQ43</f>
        <v/>
      </c>
      <c r="AR190" s="18">
        <f>AR43</f>
        <v/>
      </c>
      <c r="AS190" s="24">
        <f>AA190+AB190+AC190+AD190</f>
        <v/>
      </c>
      <c r="AT190" s="24">
        <f>AE190+AF190+AG190+AH190</f>
        <v/>
      </c>
      <c r="AU190" s="24">
        <f>AI190+AJ190+AK190+AL190</f>
        <v/>
      </c>
      <c r="AV190" s="18">
        <f>AV43</f>
        <v/>
      </c>
      <c r="AW190" s="18">
        <f>AW43</f>
        <v/>
      </c>
    </row>
    <row r="191">
      <c r="C191" s="8" t="inlineStr">
        <is>
          <t>Depreciation, Amortization and Accretion</t>
        </is>
      </c>
      <c r="G191" s="13" t="n">
        <v>196</v>
      </c>
      <c r="H191" s="13" t="n">
        <v>194</v>
      </c>
      <c r="I191" s="13" t="n">
        <v>193</v>
      </c>
      <c r="J191" s="13" t="n">
        <v>205</v>
      </c>
      <c r="K191" s="13" t="n">
        <v>213</v>
      </c>
      <c r="L191" s="13" t="n">
        <v>212</v>
      </c>
      <c r="M191" s="13" t="n">
        <v>216</v>
      </c>
      <c r="N191" s="13" t="n">
        <v>215</v>
      </c>
      <c r="O191" s="13" t="n">
        <v>212</v>
      </c>
      <c r="P191" s="13" t="n">
        <v>220</v>
      </c>
      <c r="Q191" s="13" t="n">
        <v>218</v>
      </c>
      <c r="R191" s="13" t="n">
        <v>222</v>
      </c>
      <c r="S191" s="13" t="n">
        <v>212</v>
      </c>
      <c r="T191" s="13" t="n">
        <v>214</v>
      </c>
      <c r="U191" s="13" t="n">
        <v>213</v>
      </c>
      <c r="V191" s="13" t="n">
        <v>218</v>
      </c>
      <c r="W191" s="13" t="n">
        <v>217</v>
      </c>
      <c r="X191" s="13" t="n">
        <v>209</v>
      </c>
      <c r="Y191" s="13" t="n">
        <v>208</v>
      </c>
      <c r="Z191" s="13" t="n">
        <v>184</v>
      </c>
      <c r="AA191" s="13" t="n">
        <v>174</v>
      </c>
      <c r="AB191" s="13" t="n">
        <v>193</v>
      </c>
      <c r="AC191" s="25">
        <f>AB115*AC178+AB118*AC179</f>
        <v/>
      </c>
      <c r="AD191" s="25">
        <f>AC115*AD178+AC118*AD179</f>
        <v/>
      </c>
      <c r="AE191" s="25">
        <f>AD115*AE178+AD118*AE179</f>
        <v/>
      </c>
      <c r="AF191" s="25">
        <f>AE115*AF178+AE118*AF179</f>
        <v/>
      </c>
      <c r="AG191" s="25">
        <f>AF115*AG178+AF118*AG179</f>
        <v/>
      </c>
      <c r="AH191" s="25">
        <f>AG115*AH178+AG118*AH179</f>
        <v/>
      </c>
      <c r="AI191" s="25">
        <f>AH115*AI178+AH118*AI179</f>
        <v/>
      </c>
      <c r="AJ191" s="25">
        <f>AI115*AJ178+AI118*AJ179</f>
        <v/>
      </c>
      <c r="AK191" s="25">
        <f>AJ115*AK178+AJ118*AK179</f>
        <v/>
      </c>
      <c r="AL191" s="25">
        <f>AK115*AL178+AK118*AL179</f>
        <v/>
      </c>
      <c r="AN191" s="13" t="n">
        <v>788</v>
      </c>
      <c r="AO191" s="13" t="n">
        <v>856</v>
      </c>
      <c r="AP191" s="13" t="n">
        <v>872</v>
      </c>
      <c r="AQ191" s="13" t="n">
        <v>857</v>
      </c>
      <c r="AR191" s="13" t="n">
        <v>818</v>
      </c>
      <c r="AS191" s="25">
        <f>AA191+AB191+AC191+AD191</f>
        <v/>
      </c>
      <c r="AT191" s="25">
        <f>AE191+AF191+AG191+AH191</f>
        <v/>
      </c>
      <c r="AU191" s="25">
        <f>AI191+AJ191+AK191+AL191</f>
        <v/>
      </c>
      <c r="AV191" s="25">
        <f>AU115*AV178+AU118*AV179</f>
        <v/>
      </c>
      <c r="AW191" s="25">
        <f>AV115*AW178+AV118*AW179</f>
        <v/>
      </c>
    </row>
    <row r="192">
      <c r="C192" s="8" t="inlineStr">
        <is>
          <t>Stock-based Compensation</t>
        </is>
      </c>
      <c r="G192" s="13" t="n">
        <v>260</v>
      </c>
      <c r="H192" s="13" t="n">
        <v>260</v>
      </c>
      <c r="I192" s="13" t="n">
        <v>280</v>
      </c>
      <c r="J192" s="13" t="n">
        <v>269</v>
      </c>
      <c r="K192" s="13" t="n">
        <v>322</v>
      </c>
      <c r="L192" s="13" t="n">
        <v>352</v>
      </c>
      <c r="M192" s="13" t="n">
        <v>378</v>
      </c>
      <c r="N192" s="13" t="n">
        <v>388</v>
      </c>
      <c r="O192" s="13" t="n">
        <v>416</v>
      </c>
      <c r="P192" s="13" t="n">
        <v>433</v>
      </c>
      <c r="Q192" s="13" t="n">
        <v>442</v>
      </c>
      <c r="R192" s="13" t="n">
        <v>427</v>
      </c>
      <c r="S192" s="13" t="n">
        <v>451</v>
      </c>
      <c r="T192" s="13" t="n">
        <v>467</v>
      </c>
      <c r="U192" s="13" t="n">
        <v>474</v>
      </c>
      <c r="V192" s="13" t="n">
        <v>441</v>
      </c>
      <c r="W192" s="13" t="n">
        <v>475</v>
      </c>
      <c r="X192" s="13" t="n">
        <v>481</v>
      </c>
      <c r="Y192" s="13" t="n">
        <v>497</v>
      </c>
      <c r="Z192" s="13" t="n">
        <v>489</v>
      </c>
      <c r="AA192" s="13" t="n">
        <v>509</v>
      </c>
      <c r="AB192" s="13" t="n">
        <v>534</v>
      </c>
      <c r="AC192" s="25">
        <f>AC13*AC181</f>
        <v/>
      </c>
      <c r="AD192" s="25">
        <f>AD13*AD181</f>
        <v/>
      </c>
      <c r="AE192" s="25">
        <f>AE13*AE181</f>
        <v/>
      </c>
      <c r="AF192" s="25">
        <f>AF13*AF181</f>
        <v/>
      </c>
      <c r="AG192" s="25">
        <f>AG13*AG181</f>
        <v/>
      </c>
      <c r="AH192" s="25">
        <f>AH13*AH181</f>
        <v/>
      </c>
      <c r="AI192" s="25">
        <f>AI13*AI181</f>
        <v/>
      </c>
      <c r="AJ192" s="25">
        <f>AJ13*AJ181</f>
        <v/>
      </c>
      <c r="AK192" s="25">
        <f>AK13*AK181</f>
        <v/>
      </c>
      <c r="AL192" s="25">
        <f>AL13*AL181</f>
        <v/>
      </c>
      <c r="AN192" s="13" t="n">
        <v>1069</v>
      </c>
      <c r="AO192" s="13" t="n">
        <v>1440</v>
      </c>
      <c r="AP192" s="13" t="n">
        <v>1718</v>
      </c>
      <c r="AQ192" s="13" t="n">
        <v>1833</v>
      </c>
      <c r="AR192" s="13" t="n">
        <v>1942</v>
      </c>
      <c r="AS192" s="25">
        <f>AA192+AB192+AC192+AD192</f>
        <v/>
      </c>
      <c r="AT192" s="25">
        <f>AE192+AF192+AG192+AH192</f>
        <v/>
      </c>
      <c r="AU192" s="25">
        <f>AI192+AJ192+AK192+AL192</f>
        <v/>
      </c>
      <c r="AV192" s="25">
        <f>AV13*AV181</f>
        <v/>
      </c>
      <c r="AW192" s="25">
        <f>AW13*AW181</f>
        <v/>
      </c>
    </row>
    <row r="193">
      <c r="C193" s="8" t="inlineStr">
        <is>
          <t>Reduction of Operating Lease ROU Assets (FY21-22 line)</t>
        </is>
      </c>
      <c r="G193" s="13" t="n">
        <v>19</v>
      </c>
      <c r="H193" s="13" t="n">
        <v>14</v>
      </c>
      <c r="I193" s="13" t="n">
        <v>20</v>
      </c>
      <c r="J193" s="13" t="n">
        <v>20</v>
      </c>
      <c r="K193" s="13" t="n">
        <v>22</v>
      </c>
      <c r="L193" s="13" t="n">
        <v>20</v>
      </c>
      <c r="M193" s="13" t="n">
        <v>21</v>
      </c>
      <c r="N193" s="13" t="n">
        <v>20</v>
      </c>
      <c r="O193" s="13" t="n">
        <v>21</v>
      </c>
      <c r="P193" s="13" t="n">
        <v>15</v>
      </c>
      <c r="Q193" s="13" t="n">
        <v>18</v>
      </c>
      <c r="R193" s="13" t="n">
        <v>18</v>
      </c>
      <c r="S193" s="13" t="n">
        <v>18</v>
      </c>
      <c r="T193" s="13" t="n">
        <v>19</v>
      </c>
      <c r="U193" s="13" t="n">
        <v>19</v>
      </c>
      <c r="V193" s="13" t="n">
        <v>21</v>
      </c>
      <c r="AC193" s="29" t="n">
        <v>0</v>
      </c>
      <c r="AD193" s="29" t="n">
        <v>0</v>
      </c>
      <c r="AE193" s="29" t="n">
        <v>0</v>
      </c>
      <c r="AF193" s="29" t="n">
        <v>0</v>
      </c>
      <c r="AG193" s="29" t="n">
        <v>0</v>
      </c>
      <c r="AH193" s="29" t="n">
        <v>0</v>
      </c>
      <c r="AI193" s="29" t="n">
        <v>0</v>
      </c>
      <c r="AJ193" s="29" t="n">
        <v>0</v>
      </c>
      <c r="AK193" s="29" t="n">
        <v>0</v>
      </c>
      <c r="AL193" s="29" t="n">
        <v>0</v>
      </c>
      <c r="AN193" s="13" t="n">
        <v>73</v>
      </c>
      <c r="AO193" s="13" t="n">
        <v>83</v>
      </c>
      <c r="AP193" s="13" t="n">
        <v>72</v>
      </c>
      <c r="AQ193" s="13" t="n">
        <v>77</v>
      </c>
      <c r="AS193" s="25">
        <f>AA193+AB193+AC193+AD193</f>
        <v/>
      </c>
      <c r="AT193" s="25">
        <f>AE193+AF193+AG193+AH193</f>
        <v/>
      </c>
      <c r="AU193" s="25">
        <f>AI193+AJ193+AK193+AL193</f>
        <v/>
      </c>
      <c r="AV193" s="29" t="n">
        <v>0</v>
      </c>
      <c r="AW193" s="29" t="n">
        <v>0</v>
      </c>
    </row>
    <row r="194">
      <c r="C194" s="8" t="inlineStr">
        <is>
          <t>Unrealized Losses (Gains) on Investments, Net (FY21-24 line)</t>
        </is>
      </c>
      <c r="G194" s="13" t="n">
        <v>0</v>
      </c>
      <c r="H194" s="13" t="n">
        <v>-7</v>
      </c>
      <c r="I194" s="13" t="n">
        <v>-4</v>
      </c>
      <c r="J194" s="13" t="n">
        <v>7</v>
      </c>
      <c r="K194" s="13" t="n">
        <v>17</v>
      </c>
      <c r="L194" s="13" t="n">
        <v>10</v>
      </c>
      <c r="M194" s="13" t="n">
        <v>6</v>
      </c>
      <c r="N194" s="13" t="n">
        <v>-4</v>
      </c>
      <c r="O194" s="13" t="n">
        <v>3</v>
      </c>
      <c r="P194" s="13" t="n">
        <v>-5</v>
      </c>
      <c r="Q194" s="13" t="n">
        <v>-5</v>
      </c>
      <c r="R194" s="13" t="n">
        <v>-3</v>
      </c>
      <c r="S194" s="13" t="n">
        <v>-13</v>
      </c>
      <c r="T194" s="13" t="n">
        <v>-1</v>
      </c>
      <c r="U194" s="13" t="n">
        <v>-10</v>
      </c>
      <c r="V194" s="13" t="n">
        <v>-11</v>
      </c>
      <c r="AC194" s="29" t="n">
        <v>0</v>
      </c>
      <c r="AD194" s="29" t="n">
        <v>0</v>
      </c>
      <c r="AE194" s="29" t="n">
        <v>0</v>
      </c>
      <c r="AF194" s="29" t="n">
        <v>0</v>
      </c>
      <c r="AG194" s="29" t="n">
        <v>0</v>
      </c>
      <c r="AH194" s="29" t="n">
        <v>0</v>
      </c>
      <c r="AI194" s="29" t="n">
        <v>0</v>
      </c>
      <c r="AJ194" s="29" t="n">
        <v>0</v>
      </c>
      <c r="AK194" s="29" t="n">
        <v>0</v>
      </c>
      <c r="AL194" s="29" t="n">
        <v>0</v>
      </c>
      <c r="AN194" s="13" t="n">
        <v>-4</v>
      </c>
      <c r="AO194" s="13" t="n">
        <v>29</v>
      </c>
      <c r="AP194" s="13" t="n">
        <v>-10</v>
      </c>
      <c r="AQ194" s="13" t="n">
        <v>-35</v>
      </c>
      <c r="AS194" s="25">
        <f>AA194+AB194+AC194+AD194</f>
        <v/>
      </c>
      <c r="AT194" s="25">
        <f>AE194+AF194+AG194+AH194</f>
        <v/>
      </c>
      <c r="AU194" s="25">
        <f>AI194+AJ194+AK194+AL194</f>
        <v/>
      </c>
      <c r="AV194" s="29" t="n">
        <v>0</v>
      </c>
      <c r="AW194" s="29" t="n">
        <v>0</v>
      </c>
    </row>
    <row r="195">
      <c r="C195" s="8" t="inlineStr">
        <is>
          <t>Lease-related Asset Impairments (FY24)</t>
        </is>
      </c>
      <c r="V195" s="9" t="n">
        <v>78</v>
      </c>
      <c r="Z195" s="9" t="n">
        <v>0</v>
      </c>
      <c r="AC195" s="28" t="n">
        <v>0</v>
      </c>
      <c r="AD195" s="28" t="n">
        <v>0</v>
      </c>
      <c r="AE195" s="28" t="n">
        <v>0</v>
      </c>
      <c r="AF195" s="28" t="n">
        <v>0</v>
      </c>
      <c r="AG195" s="28" t="n">
        <v>0</v>
      </c>
      <c r="AH195" s="28" t="n">
        <v>0</v>
      </c>
      <c r="AI195" s="28" t="n">
        <v>0</v>
      </c>
      <c r="AJ195" s="28" t="n">
        <v>0</v>
      </c>
      <c r="AK195" s="28" t="n">
        <v>0</v>
      </c>
      <c r="AL195" s="28" t="n">
        <v>0</v>
      </c>
      <c r="AQ195" s="9" t="n">
        <v>78</v>
      </c>
      <c r="AR195" s="9" t="n">
        <v>0</v>
      </c>
      <c r="AS195" s="24">
        <f>AA195+AB195+AC195+AD195</f>
        <v/>
      </c>
      <c r="AT195" s="24">
        <f>AE195+AF195+AG195+AH195</f>
        <v/>
      </c>
      <c r="AU195" s="24">
        <f>AI195+AJ195+AK195+AL195</f>
        <v/>
      </c>
      <c r="AV195" s="28" t="n">
        <v>0</v>
      </c>
      <c r="AW195" s="28" t="n">
        <v>0</v>
      </c>
    </row>
    <row r="196">
      <c r="C196" s="8" t="inlineStr">
        <is>
          <t>Impairment of Goodwill (Q2'26)</t>
        </is>
      </c>
      <c r="AB196" s="9" t="n">
        <v>70</v>
      </c>
      <c r="AC196" s="28" t="n">
        <v>0</v>
      </c>
      <c r="AD196" s="28" t="n">
        <v>0</v>
      </c>
      <c r="AE196" s="28" t="n">
        <v>0</v>
      </c>
      <c r="AF196" s="28" t="n">
        <v>0</v>
      </c>
      <c r="AG196" s="28" t="n">
        <v>0</v>
      </c>
      <c r="AH196" s="28" t="n">
        <v>0</v>
      </c>
      <c r="AI196" s="28" t="n">
        <v>0</v>
      </c>
      <c r="AJ196" s="28" t="n">
        <v>0</v>
      </c>
      <c r="AK196" s="28" t="n">
        <v>0</v>
      </c>
      <c r="AL196" s="28" t="n">
        <v>0</v>
      </c>
      <c r="AS196" s="24">
        <f>AA196+AB196+AC196+AD196</f>
        <v/>
      </c>
      <c r="AT196" s="24">
        <f>AE196+AF196+AG196+AH196</f>
        <v/>
      </c>
      <c r="AU196" s="24">
        <f>AI196+AJ196+AK196+AL196</f>
        <v/>
      </c>
      <c r="AV196" s="28" t="n">
        <v>0</v>
      </c>
      <c r="AW196" s="28" t="n">
        <v>0</v>
      </c>
    </row>
    <row r="197">
      <c r="C197" s="8" t="inlineStr">
        <is>
          <t>Deferred Income Taxes</t>
        </is>
      </c>
      <c r="G197" s="13" t="n">
        <v>117</v>
      </c>
      <c r="H197" s="13" t="n">
        <v>93</v>
      </c>
      <c r="I197" s="13" t="n">
        <v>-90</v>
      </c>
      <c r="J197" s="13" t="n">
        <v>63</v>
      </c>
      <c r="K197" s="13" t="n">
        <v>129</v>
      </c>
      <c r="L197" s="13" t="n">
        <v>68</v>
      </c>
      <c r="M197" s="13" t="n">
        <v>85</v>
      </c>
      <c r="N197" s="13" t="n">
        <v>46</v>
      </c>
      <c r="O197" s="13" t="n">
        <v>-49</v>
      </c>
      <c r="P197" s="13" t="n">
        <v>-119</v>
      </c>
      <c r="Q197" s="13" t="n">
        <v>-108</v>
      </c>
      <c r="R197" s="13" t="n">
        <v>-150</v>
      </c>
      <c r="S197" s="13" t="n">
        <v>-116</v>
      </c>
      <c r="T197" s="13" t="n">
        <v>-122</v>
      </c>
      <c r="U197" s="13" t="n">
        <v>-103</v>
      </c>
      <c r="V197" s="13" t="n">
        <v>-127</v>
      </c>
      <c r="W197" s="13" t="n">
        <v>-169</v>
      </c>
      <c r="X197" s="13" t="n">
        <v>-119</v>
      </c>
      <c r="Y197" s="13" t="n">
        <v>-103</v>
      </c>
      <c r="Z197" s="13" t="n">
        <v>-121</v>
      </c>
      <c r="AA197" s="13" t="n">
        <v>64</v>
      </c>
      <c r="AB197" s="13" t="n">
        <v>47</v>
      </c>
      <c r="AC197" s="25">
        <f>AC13*AC184</f>
        <v/>
      </c>
      <c r="AD197" s="25">
        <f>AD13*AD184</f>
        <v/>
      </c>
      <c r="AE197" s="25">
        <f>AE13*AE184</f>
        <v/>
      </c>
      <c r="AF197" s="25">
        <f>AF13*AF184</f>
        <v/>
      </c>
      <c r="AG197" s="25">
        <f>AG13*AG184</f>
        <v/>
      </c>
      <c r="AH197" s="25">
        <f>AH13*AH184</f>
        <v/>
      </c>
      <c r="AI197" s="25">
        <f>AI13*AI184</f>
        <v/>
      </c>
      <c r="AJ197" s="25">
        <f>AJ13*AJ184</f>
        <v/>
      </c>
      <c r="AK197" s="25">
        <f>AK13*AK184</f>
        <v/>
      </c>
      <c r="AL197" s="25">
        <f>AL13*AL184</f>
        <v/>
      </c>
      <c r="AN197" s="13" t="n">
        <v>183</v>
      </c>
      <c r="AO197" s="13" t="n">
        <v>328</v>
      </c>
      <c r="AP197" s="13" t="n">
        <v>-426</v>
      </c>
      <c r="AQ197" s="13" t="n">
        <v>-468</v>
      </c>
      <c r="AR197" s="13" t="n">
        <v>-512</v>
      </c>
      <c r="AS197" s="25">
        <f>AA197+AB197+AC197+AD197</f>
        <v/>
      </c>
      <c r="AT197" s="25">
        <f>AE197+AF197+AG197+AH197</f>
        <v/>
      </c>
      <c r="AU197" s="25">
        <f>AI197+AJ197+AK197+AL197</f>
        <v/>
      </c>
      <c r="AV197" s="25">
        <f>AV13*AV184</f>
        <v/>
      </c>
      <c r="AW197" s="25">
        <f>AW13*AW184</f>
        <v/>
      </c>
    </row>
    <row r="198">
      <c r="C198" s="8" t="inlineStr">
        <is>
          <t>Other Non-cash Items</t>
        </is>
      </c>
      <c r="G198" s="13" t="n">
        <v>2</v>
      </c>
      <c r="H198" s="13" t="n">
        <v>3</v>
      </c>
      <c r="I198" s="13" t="n">
        <v>-2</v>
      </c>
      <c r="J198" s="13" t="n">
        <v>4</v>
      </c>
      <c r="K198" s="13" t="n">
        <v>2</v>
      </c>
      <c r="L198" s="13" t="n">
        <v>0</v>
      </c>
      <c r="M198" s="13" t="n">
        <v>6</v>
      </c>
      <c r="N198" s="13" t="n">
        <v>2</v>
      </c>
      <c r="O198" s="13" t="n">
        <v>-5</v>
      </c>
      <c r="P198" s="13" t="n">
        <v>2</v>
      </c>
      <c r="Q198" s="13" t="n">
        <v>3</v>
      </c>
      <c r="R198" s="13" t="n">
        <v>3</v>
      </c>
      <c r="S198" s="13" t="n">
        <v>1</v>
      </c>
      <c r="T198" s="13" t="n">
        <v>5</v>
      </c>
      <c r="U198" s="13" t="n">
        <v>3</v>
      </c>
      <c r="V198" s="13" t="n">
        <v>1</v>
      </c>
      <c r="W198" s="13" t="n">
        <v>17</v>
      </c>
      <c r="X198" s="13" t="n">
        <v>18</v>
      </c>
      <c r="Y198" s="13" t="n">
        <v>2</v>
      </c>
      <c r="Z198" s="13" t="n">
        <v>11</v>
      </c>
      <c r="AA198" s="13" t="n">
        <v>46</v>
      </c>
      <c r="AB198" s="13" t="n">
        <v>30</v>
      </c>
      <c r="AC198" s="29" t="n">
        <v>0</v>
      </c>
      <c r="AD198" s="29" t="n">
        <v>0</v>
      </c>
      <c r="AE198" s="29" t="n">
        <v>0</v>
      </c>
      <c r="AF198" s="29" t="n">
        <v>0</v>
      </c>
      <c r="AG198" s="29" t="n">
        <v>0</v>
      </c>
      <c r="AH198" s="29" t="n">
        <v>0</v>
      </c>
      <c r="AI198" s="29" t="n">
        <v>0</v>
      </c>
      <c r="AJ198" s="29" t="n">
        <v>0</v>
      </c>
      <c r="AK198" s="29" t="n">
        <v>0</v>
      </c>
      <c r="AL198" s="29" t="n">
        <v>0</v>
      </c>
      <c r="AN198" s="13" t="n">
        <v>7</v>
      </c>
      <c r="AO198" s="13" t="n">
        <v>10</v>
      </c>
      <c r="AP198" s="13" t="n">
        <v>3</v>
      </c>
      <c r="AQ198" s="13" t="n">
        <v>10</v>
      </c>
      <c r="AR198" s="13" t="n">
        <v>48</v>
      </c>
      <c r="AS198" s="25">
        <f>AA198+AB198+AC198+AD198</f>
        <v/>
      </c>
      <c r="AT198" s="25">
        <f>AE198+AF198+AG198+AH198</f>
        <v/>
      </c>
      <c r="AU198" s="25">
        <f>AI198+AJ198+AK198+AL198</f>
        <v/>
      </c>
      <c r="AV198" s="29" t="n">
        <v>0</v>
      </c>
      <c r="AW198" s="29" t="n">
        <v>0</v>
      </c>
    </row>
    <row r="199">
      <c r="C199" s="8" t="inlineStr">
        <is>
          <t>Change in Trade Receivables, Net</t>
        </is>
      </c>
      <c r="G199" s="13" t="n">
        <v>-82</v>
      </c>
      <c r="H199" s="13" t="n">
        <v>43</v>
      </c>
      <c r="I199" s="13" t="n">
        <v>-66</v>
      </c>
      <c r="J199" s="13" t="n">
        <v>-325</v>
      </c>
      <c r="K199" s="13" t="n">
        <v>191</v>
      </c>
      <c r="L199" s="13" t="n">
        <v>96</v>
      </c>
      <c r="M199" s="13" t="n">
        <v>-141</v>
      </c>
      <c r="N199" s="13" t="n">
        <v>-344</v>
      </c>
      <c r="O199" s="13" t="n">
        <v>269</v>
      </c>
      <c r="P199" s="13" t="n">
        <v>116</v>
      </c>
      <c r="Q199" s="13" t="n">
        <v>-168</v>
      </c>
      <c r="R199" s="13" t="n">
        <v>-376</v>
      </c>
      <c r="S199" s="13" t="n">
        <v>166</v>
      </c>
      <c r="T199" s="13" t="n">
        <v>438</v>
      </c>
      <c r="U199" s="13" t="n">
        <v>-190</v>
      </c>
      <c r="V199" s="13" t="n">
        <v>-271</v>
      </c>
      <c r="W199" s="13" t="n">
        <v>97</v>
      </c>
      <c r="X199" s="13" t="n">
        <v>237</v>
      </c>
      <c r="Y199" s="13" t="n">
        <v>-359</v>
      </c>
      <c r="Z199" s="13" t="n">
        <v>-250</v>
      </c>
      <c r="AA199" s="13" t="n">
        <v>252</v>
      </c>
      <c r="AB199" s="13" t="n">
        <v>116</v>
      </c>
      <c r="AC199" s="25">
        <f>AB110-AC110</f>
        <v/>
      </c>
      <c r="AD199" s="25">
        <f>AC110-AD110</f>
        <v/>
      </c>
      <c r="AE199" s="25">
        <f>AD110-AE110</f>
        <v/>
      </c>
      <c r="AF199" s="25">
        <f>AE110-AF110</f>
        <v/>
      </c>
      <c r="AG199" s="25">
        <f>AF110-AG110</f>
        <v/>
      </c>
      <c r="AH199" s="25">
        <f>AG110-AH110</f>
        <v/>
      </c>
      <c r="AI199" s="25">
        <f>AH110-AI110</f>
        <v/>
      </c>
      <c r="AJ199" s="25">
        <f>AI110-AJ110</f>
        <v/>
      </c>
      <c r="AK199" s="25">
        <f>AJ110-AK110</f>
        <v/>
      </c>
      <c r="AL199" s="25">
        <f>AK110-AL110</f>
        <v/>
      </c>
      <c r="AN199" s="13" t="n">
        <v>-430</v>
      </c>
      <c r="AO199" s="13" t="n">
        <v>-198</v>
      </c>
      <c r="AP199" s="13" t="n">
        <v>-159</v>
      </c>
      <c r="AQ199" s="13" t="n">
        <v>143</v>
      </c>
      <c r="AR199" s="13" t="n">
        <v>-275</v>
      </c>
      <c r="AS199" s="25">
        <f>AA199+AB199+AC199+AD199</f>
        <v/>
      </c>
      <c r="AT199" s="25">
        <f>AE199+AF199+AG199+AH199</f>
        <v/>
      </c>
      <c r="AU199" s="25">
        <f>AI199+AJ199+AK199+AL199</f>
        <v/>
      </c>
      <c r="AV199" s="25">
        <f>AU110-AV110</f>
        <v/>
      </c>
      <c r="AW199" s="25">
        <f>AV110-AW110</f>
        <v/>
      </c>
    </row>
    <row r="200">
      <c r="C200" s="8" t="inlineStr">
        <is>
          <t>Change in Prepaid Expenses and Other Assets</t>
        </is>
      </c>
      <c r="G200" s="13" t="n">
        <v>-242</v>
      </c>
      <c r="H200" s="13" t="n">
        <v>-16</v>
      </c>
      <c r="I200" s="13" t="n">
        <v>-165</v>
      </c>
      <c r="J200" s="13" t="n">
        <v>-52</v>
      </c>
      <c r="K200" s="13" t="n">
        <v>-187</v>
      </c>
      <c r="L200" s="13" t="n">
        <v>47</v>
      </c>
      <c r="M200" s="13" t="n">
        <v>7</v>
      </c>
      <c r="N200" s="13" t="n">
        <v>39</v>
      </c>
      <c r="O200" s="13" t="n">
        <v>-258</v>
      </c>
      <c r="P200" s="13" t="n">
        <v>-304</v>
      </c>
      <c r="Q200" s="13" t="n">
        <v>-225</v>
      </c>
      <c r="R200" s="13" t="n">
        <v>-31</v>
      </c>
      <c r="S200" s="13" t="n">
        <v>-173</v>
      </c>
      <c r="T200" s="13" t="n">
        <v>-468</v>
      </c>
      <c r="U200" s="13" t="n">
        <v>-158</v>
      </c>
      <c r="V200" s="13" t="n">
        <v>183</v>
      </c>
      <c r="W200" s="13" t="n">
        <v>-156</v>
      </c>
      <c r="X200" s="13" t="n">
        <v>-65</v>
      </c>
      <c r="Y200" s="13" t="n">
        <v>64</v>
      </c>
      <c r="Z200" s="13" t="n">
        <v>67</v>
      </c>
      <c r="AA200" s="13" t="n">
        <v>-240</v>
      </c>
      <c r="AB200" s="13" t="n">
        <v>-137</v>
      </c>
      <c r="AC200" s="25">
        <f>AB111-AC111</f>
        <v/>
      </c>
      <c r="AD200" s="25">
        <f>AC111-AD111</f>
        <v/>
      </c>
      <c r="AE200" s="25">
        <f>AD111-AE111</f>
        <v/>
      </c>
      <c r="AF200" s="25">
        <f>AE111-AF111</f>
        <v/>
      </c>
      <c r="AG200" s="25">
        <f>AF111-AG111</f>
        <v/>
      </c>
      <c r="AH200" s="25">
        <f>AG111-AH111</f>
        <v/>
      </c>
      <c r="AI200" s="25">
        <f>AH111-AI111</f>
        <v/>
      </c>
      <c r="AJ200" s="25">
        <f>AI111-AJ111</f>
        <v/>
      </c>
      <c r="AK200" s="25">
        <f>AJ111-AK111</f>
        <v/>
      </c>
      <c r="AL200" s="25">
        <f>AK111-AL111</f>
        <v/>
      </c>
      <c r="AN200" s="13" t="n">
        <v>-475</v>
      </c>
      <c r="AO200" s="13" t="n">
        <v>-94</v>
      </c>
      <c r="AP200" s="13" t="n">
        <v>-818</v>
      </c>
      <c r="AQ200" s="13" t="n">
        <v>-616</v>
      </c>
      <c r="AR200" s="13" t="n">
        <v>-90</v>
      </c>
      <c r="AS200" s="25">
        <f>AA200+AB200+AC200+AD200</f>
        <v/>
      </c>
      <c r="AT200" s="25">
        <f>AE200+AF200+AG200+AH200</f>
        <v/>
      </c>
      <c r="AU200" s="25">
        <f>AI200+AJ200+AK200+AL200</f>
        <v/>
      </c>
      <c r="AV200" s="25">
        <f>AU111-AV111</f>
        <v/>
      </c>
      <c r="AW200" s="25">
        <f>AV111-AW111</f>
        <v/>
      </c>
    </row>
    <row r="201">
      <c r="C201" s="8" t="inlineStr">
        <is>
          <t>Change in Trade Payables</t>
        </is>
      </c>
      <c r="G201" s="13" t="n">
        <v>-59</v>
      </c>
      <c r="H201" s="13" t="n">
        <v>58</v>
      </c>
      <c r="I201" s="13" t="n">
        <v>19</v>
      </c>
      <c r="J201" s="13" t="n">
        <v>-38</v>
      </c>
      <c r="K201" s="13" t="n">
        <v>6</v>
      </c>
      <c r="L201" s="13" t="n">
        <v>54</v>
      </c>
      <c r="M201" s="13" t="n">
        <v>-49</v>
      </c>
      <c r="N201" s="13" t="n">
        <v>55</v>
      </c>
      <c r="O201" s="13" t="n">
        <v>-55</v>
      </c>
      <c r="P201" s="13" t="n">
        <v>26</v>
      </c>
      <c r="Q201" s="13" t="n">
        <v>-18</v>
      </c>
      <c r="R201" s="13" t="n">
        <v>-2</v>
      </c>
      <c r="S201" s="13" t="n">
        <v>-12</v>
      </c>
      <c r="T201" s="13" t="n">
        <v>57</v>
      </c>
      <c r="U201" s="13" t="n">
        <v>-43</v>
      </c>
      <c r="V201" s="13" t="n">
        <v>42</v>
      </c>
      <c r="W201" s="13" t="n">
        <v>-28</v>
      </c>
      <c r="X201" s="13" t="n">
        <v>35</v>
      </c>
      <c r="Y201" s="13" t="n">
        <v>-30</v>
      </c>
      <c r="Z201" s="13" t="n">
        <v>87</v>
      </c>
      <c r="AA201" s="13" t="n">
        <v>3</v>
      </c>
      <c r="AB201" s="13" t="n">
        <v>12</v>
      </c>
      <c r="AC201" s="25">
        <f>AC124-AB124</f>
        <v/>
      </c>
      <c r="AD201" s="25">
        <f>AD124-AC124</f>
        <v/>
      </c>
      <c r="AE201" s="25">
        <f>AE124-AD124</f>
        <v/>
      </c>
      <c r="AF201" s="25">
        <f>AF124-AE124</f>
        <v/>
      </c>
      <c r="AG201" s="25">
        <f>AG124-AF124</f>
        <v/>
      </c>
      <c r="AH201" s="25">
        <f>AH124-AG124</f>
        <v/>
      </c>
      <c r="AI201" s="25">
        <f>AI124-AH124</f>
        <v/>
      </c>
      <c r="AJ201" s="25">
        <f>AJ124-AI124</f>
        <v/>
      </c>
      <c r="AK201" s="25">
        <f>AK124-AJ124</f>
        <v/>
      </c>
      <c r="AL201" s="25">
        <f>AL124-AK124</f>
        <v/>
      </c>
      <c r="AN201" s="13" t="n">
        <v>-20</v>
      </c>
      <c r="AO201" s="13" t="n">
        <v>66</v>
      </c>
      <c r="AP201" s="13" t="n">
        <v>-49</v>
      </c>
      <c r="AQ201" s="13" t="n">
        <v>44</v>
      </c>
      <c r="AR201" s="13" t="n">
        <v>64</v>
      </c>
      <c r="AS201" s="25">
        <f>AA201+AB201+AC201+AD201</f>
        <v/>
      </c>
      <c r="AT201" s="25">
        <f>AE201+AF201+AG201+AH201</f>
        <v/>
      </c>
      <c r="AU201" s="25">
        <f>AI201+AJ201+AK201+AL201</f>
        <v/>
      </c>
      <c r="AV201" s="25">
        <f>AV124-AU124</f>
        <v/>
      </c>
      <c r="AW201" s="25">
        <f>AW124-AV124</f>
        <v/>
      </c>
    </row>
    <row r="202">
      <c r="C202" s="8" t="inlineStr">
        <is>
          <t>Change in Accrued Expenses and Other Liabilities</t>
        </is>
      </c>
      <c r="G202" s="13" t="n">
        <v>-200</v>
      </c>
      <c r="H202" s="13" t="n">
        <v>287</v>
      </c>
      <c r="I202" s="13" t="n">
        <v>-134</v>
      </c>
      <c r="J202" s="13" t="n">
        <v>209</v>
      </c>
      <c r="K202" s="13" t="n">
        <v>-389</v>
      </c>
      <c r="L202" s="13" t="n">
        <v>202</v>
      </c>
      <c r="M202" s="13" t="n">
        <v>-50</v>
      </c>
      <c r="N202" s="13" t="n">
        <v>244</v>
      </c>
      <c r="O202" s="13" t="n">
        <v>-323</v>
      </c>
      <c r="P202" s="13" t="n">
        <v>287</v>
      </c>
      <c r="Q202" s="13" t="n">
        <v>-117</v>
      </c>
      <c r="R202" s="13" t="n">
        <v>299</v>
      </c>
      <c r="S202" s="13" t="n">
        <v>-332</v>
      </c>
      <c r="T202" s="13" t="n">
        <v>287</v>
      </c>
      <c r="U202" s="13" t="n">
        <v>-117</v>
      </c>
      <c r="V202" s="13" t="n">
        <v>358</v>
      </c>
      <c r="W202" s="13" t="n">
        <v>-378</v>
      </c>
      <c r="X202" s="13" t="n">
        <v>286</v>
      </c>
      <c r="Y202" s="13" t="n">
        <v>-103</v>
      </c>
      <c r="Z202" s="13" t="n">
        <v>375</v>
      </c>
      <c r="AA202" s="13" t="n">
        <v>-450</v>
      </c>
      <c r="AB202" s="13" t="n">
        <v>235</v>
      </c>
      <c r="AC202" s="25">
        <f>AC125-AB125</f>
        <v/>
      </c>
      <c r="AD202" s="25">
        <f>AD125-AC125</f>
        <v/>
      </c>
      <c r="AE202" s="25">
        <f>AE125-AD125</f>
        <v/>
      </c>
      <c r="AF202" s="25">
        <f>AF125-AE125</f>
        <v/>
      </c>
      <c r="AG202" s="25">
        <f>AG125-AF125</f>
        <v/>
      </c>
      <c r="AH202" s="25">
        <f>AH125-AG125</f>
        <v/>
      </c>
      <c r="AI202" s="25">
        <f>AI125-AH125</f>
        <v/>
      </c>
      <c r="AJ202" s="25">
        <f>AJ125-AI125</f>
        <v/>
      </c>
      <c r="AK202" s="25">
        <f>AK125-AJ125</f>
        <v/>
      </c>
      <c r="AL202" s="25">
        <f>AL125-AK125</f>
        <v/>
      </c>
      <c r="AN202" s="13" t="n">
        <v>162</v>
      </c>
      <c r="AO202" s="13" t="n">
        <v>7</v>
      </c>
      <c r="AP202" s="13" t="n">
        <v>146</v>
      </c>
      <c r="AQ202" s="13" t="n">
        <v>196</v>
      </c>
      <c r="AR202" s="13" t="n">
        <v>180</v>
      </c>
      <c r="AS202" s="25">
        <f>AA202+AB202+AC202+AD202</f>
        <v/>
      </c>
      <c r="AT202" s="25">
        <f>AE202+AF202+AG202+AH202</f>
        <v/>
      </c>
      <c r="AU202" s="25">
        <f>AI202+AJ202+AK202+AL202</f>
        <v/>
      </c>
      <c r="AV202" s="25">
        <f>AV125-AU125</f>
        <v/>
      </c>
      <c r="AW202" s="25">
        <f>AW125-AV125</f>
        <v/>
      </c>
    </row>
    <row r="203">
      <c r="C203" s="8" t="inlineStr">
        <is>
          <t>Change in Income Taxes Payable</t>
        </is>
      </c>
      <c r="G203" s="13" t="n">
        <v>29</v>
      </c>
      <c r="H203" s="13" t="n">
        <v>-55</v>
      </c>
      <c r="I203" s="13" t="n">
        <v>39</v>
      </c>
      <c r="J203" s="13" t="n">
        <v>-11</v>
      </c>
      <c r="K203" s="13" t="n">
        <v>36</v>
      </c>
      <c r="L203" s="13" t="n">
        <v>-56</v>
      </c>
      <c r="M203" s="13" t="n">
        <v>22</v>
      </c>
      <c r="N203" s="13" t="n">
        <v>17</v>
      </c>
      <c r="O203" s="13" t="n">
        <v>152</v>
      </c>
      <c r="P203" s="13" t="n">
        <v>269</v>
      </c>
      <c r="Q203" s="13" t="n">
        <v>328</v>
      </c>
      <c r="R203" s="13" t="n">
        <v>-760</v>
      </c>
      <c r="S203" s="13" t="n">
        <v>192</v>
      </c>
      <c r="T203" s="13" t="n">
        <v>-105</v>
      </c>
      <c r="U203" s="13" t="n">
        <v>29</v>
      </c>
      <c r="V203" s="13" t="n">
        <v>-48</v>
      </c>
      <c r="W203" s="13" t="n">
        <v>365</v>
      </c>
      <c r="X203" s="13" t="n">
        <v>-426</v>
      </c>
      <c r="Y203" s="13" t="n">
        <v>50</v>
      </c>
      <c r="Z203" s="13" t="n">
        <v>-34</v>
      </c>
      <c r="AA203" s="13" t="n">
        <v>371</v>
      </c>
      <c r="AB203" s="13" t="n">
        <v>-424</v>
      </c>
      <c r="AC203" s="29" t="n">
        <v>0</v>
      </c>
      <c r="AD203" s="29" t="n">
        <v>0</v>
      </c>
      <c r="AE203" s="29" t="n">
        <v>0</v>
      </c>
      <c r="AF203" s="29" t="n">
        <v>0</v>
      </c>
      <c r="AG203" s="29" t="n">
        <v>0</v>
      </c>
      <c r="AH203" s="29" t="n">
        <v>0</v>
      </c>
      <c r="AI203" s="29" t="n">
        <v>0</v>
      </c>
      <c r="AJ203" s="29" t="n">
        <v>0</v>
      </c>
      <c r="AK203" s="29" t="n">
        <v>0</v>
      </c>
      <c r="AL203" s="29" t="n">
        <v>0</v>
      </c>
      <c r="AN203" s="13" t="n">
        <v>2</v>
      </c>
      <c r="AO203" s="13" t="n">
        <v>19</v>
      </c>
      <c r="AP203" s="13" t="n">
        <v>-11</v>
      </c>
      <c r="AQ203" s="13" t="n">
        <v>68</v>
      </c>
      <c r="AR203" s="13" t="n">
        <v>-45</v>
      </c>
      <c r="AS203" s="25">
        <f>AA203+AB203+AC203+AD203</f>
        <v/>
      </c>
      <c r="AT203" s="25">
        <f>AE203+AF203+AG203+AH203</f>
        <v/>
      </c>
      <c r="AU203" s="25">
        <f>AI203+AJ203+AK203+AL203</f>
        <v/>
      </c>
      <c r="AV203" s="29" t="n">
        <v>0</v>
      </c>
      <c r="AW203" s="29" t="n">
        <v>0</v>
      </c>
    </row>
    <row r="204">
      <c r="C204" s="8" t="inlineStr">
        <is>
          <t>Change in Deferred Revenue</t>
        </is>
      </c>
      <c r="G204" s="13" t="n">
        <v>471</v>
      </c>
      <c r="H204" s="13" t="n">
        <v>-2</v>
      </c>
      <c r="I204" s="13" t="n">
        <v>102</v>
      </c>
      <c r="J204" s="13" t="n">
        <v>482</v>
      </c>
      <c r="K204" s="13" t="n">
        <v>141</v>
      </c>
      <c r="L204" s="13" t="n">
        <v>-143</v>
      </c>
      <c r="M204" s="13" t="n">
        <v>67</v>
      </c>
      <c r="N204" s="13" t="n">
        <v>471</v>
      </c>
      <c r="O204" s="13" t="n">
        <v>63</v>
      </c>
      <c r="P204" s="13" t="n">
        <v>-96</v>
      </c>
      <c r="Q204" s="13" t="n">
        <v>102</v>
      </c>
      <c r="R204" s="13" t="n">
        <v>467</v>
      </c>
      <c r="S204" s="13" t="n">
        <v>160</v>
      </c>
      <c r="T204" s="13" t="n">
        <v>-424</v>
      </c>
      <c r="U204" s="13" t="n">
        <v>220</v>
      </c>
      <c r="V204" s="13" t="n">
        <v>353</v>
      </c>
      <c r="W204" s="13" t="n">
        <v>231</v>
      </c>
      <c r="X204" s="13" t="n">
        <v>-156</v>
      </c>
      <c r="Y204" s="13" t="n">
        <v>200</v>
      </c>
      <c r="Z204" s="13" t="n">
        <v>496</v>
      </c>
      <c r="AA204" s="13" t="n">
        <v>340</v>
      </c>
      <c r="AB204" s="13" t="n">
        <v>-223</v>
      </c>
      <c r="AC204" s="25">
        <f>(AC127+AC134)-(AB127+AB134)</f>
        <v/>
      </c>
      <c r="AD204" s="25">
        <f>(AD127+AD134)-(AC127+AC134)</f>
        <v/>
      </c>
      <c r="AE204" s="25">
        <f>(AE127+AE134)-(AD127+AD134)</f>
        <v/>
      </c>
      <c r="AF204" s="25">
        <f>(AF127+AF134)-(AE127+AE134)</f>
        <v/>
      </c>
      <c r="AG204" s="25">
        <f>(AG127+AG134)-(AF127+AF134)</f>
        <v/>
      </c>
      <c r="AH204" s="25">
        <f>(AH127+AH134)-(AG127+AG134)</f>
        <v/>
      </c>
      <c r="AI204" s="25">
        <f>(AI127+AI134)-(AH127+AH134)</f>
        <v/>
      </c>
      <c r="AJ204" s="25">
        <f>(AJ127+AJ134)-(AI127+AI134)</f>
        <v/>
      </c>
      <c r="AK204" s="25">
        <f>(AK127+AK134)-(AJ127+AJ134)</f>
        <v/>
      </c>
      <c r="AL204" s="25">
        <f>(AL127+AL134)-(AK127+AK134)</f>
        <v/>
      </c>
      <c r="AN204" s="13" t="n">
        <v>1053</v>
      </c>
      <c r="AO204" s="13" t="n">
        <v>536</v>
      </c>
      <c r="AP204" s="13" t="n">
        <v>536</v>
      </c>
      <c r="AQ204" s="13" t="n">
        <v>309</v>
      </c>
      <c r="AR204" s="13" t="n">
        <v>771</v>
      </c>
      <c r="AS204" s="25">
        <f>AA204+AB204+AC204+AD204</f>
        <v/>
      </c>
      <c r="AT204" s="25">
        <f>AE204+AF204+AG204+AH204</f>
        <v/>
      </c>
      <c r="AU204" s="25">
        <f>AI204+AJ204+AK204+AL204</f>
        <v/>
      </c>
      <c r="AV204" s="25">
        <f>(AV127+AV134)-(AU127+AU134)</f>
        <v/>
      </c>
      <c r="AW204" s="25">
        <f>(AW127+AW134)-(AV127+AV134)</f>
        <v/>
      </c>
    </row>
    <row r="205">
      <c r="B205" s="6" t="inlineStr">
        <is>
          <t>Cash Flow from Operating Activities</t>
        </is>
      </c>
      <c r="G205" s="10">
        <f>G190+G191+G192+G193+G194+G195+G196+G197+G198+G199+G200+G201+G202+G203+G204</f>
        <v/>
      </c>
      <c r="H205" s="10">
        <f>H190+H191+H192+H193+H194+H195+H196+H197+H198+H199+H200+H201+H202+H203+H204</f>
        <v/>
      </c>
      <c r="I205" s="10">
        <f>I190+I191+I192+I193+I194+I195+I196+I197+I198+I199+I200+I201+I202+I203+I204</f>
        <v/>
      </c>
      <c r="J205" s="10">
        <f>J190+J191+J192+J193+J194+J195+J196+J197+J198+J199+J200+J201+J202+J203+J204</f>
        <v/>
      </c>
      <c r="K205" s="10">
        <f>K190+K191+K192+K193+K194+K195+K196+K197+K198+K199+K200+K201+K202+K203+K204</f>
        <v/>
      </c>
      <c r="L205" s="10">
        <f>L190+L191+L192+L193+L194+L195+L196+L197+L198+L199+L200+L201+L202+L203+L204</f>
        <v/>
      </c>
      <c r="M205" s="10">
        <f>M190+M191+M192+M193+M194+M195+M196+M197+M198+M199+M200+M201+M202+M203+M204</f>
        <v/>
      </c>
      <c r="N205" s="10">
        <f>N190+N191+N192+N193+N194+N195+N196+N197+N198+N199+N200+N201+N202+N203+N204</f>
        <v/>
      </c>
      <c r="O205" s="10">
        <f>O190+O191+O192+O193+O194+O195+O196+O197+O198+O199+O200+O201+O202+O203+O204</f>
        <v/>
      </c>
      <c r="P205" s="10">
        <f>P190+P191+P192+P193+P194+P195+P196+P197+P198+P199+P200+P201+P202+P203+P204</f>
        <v/>
      </c>
      <c r="Q205" s="10">
        <f>Q190+Q191+Q192+Q193+Q194+Q195+Q196+Q197+Q198+Q199+Q200+Q201+Q202+Q203+Q204</f>
        <v/>
      </c>
      <c r="R205" s="10">
        <f>R190+R191+R192+R193+R194+R195+R196+R197+R198+R199+R200+R201+R202+R203+R204</f>
        <v/>
      </c>
      <c r="S205" s="10">
        <f>S190+S191+S192+S193+S194+S195+S196+S197+S198+S199+S200+S201+S202+S203+S204</f>
        <v/>
      </c>
      <c r="T205" s="10">
        <f>T190+T191+T192+T193+T194+T195+T196+T197+T198+T199+T200+T201+T202+T203+T204</f>
        <v/>
      </c>
      <c r="U205" s="10">
        <f>U190+U191+U192+U193+U194+U195+U196+U197+U198+U199+U200+U201+U202+U203+U204</f>
        <v/>
      </c>
      <c r="V205" s="10">
        <f>V190+V191+V192+V193+V194+V195+V196+V197+V198+V199+V200+V201+V202+V203+V204</f>
        <v/>
      </c>
      <c r="W205" s="10">
        <f>W190+W191+W192+W193+W194+W195+W196+W197+W198+W199+W200+W201+W202+W203+W204</f>
        <v/>
      </c>
      <c r="X205" s="10">
        <f>X190+X191+X192+X193+X194+X195+X196+X197+X198+X199+X200+X201+X202+X203+X204</f>
        <v/>
      </c>
      <c r="Y205" s="10">
        <f>Y190+Y191+Y192+Y193+Y194+Y195+Y196+Y197+Y198+Y199+Y200+Y201+Y202+Y203+Y204</f>
        <v/>
      </c>
      <c r="Z205" s="10">
        <f>Z190+Z191+Z192+Z193+Z194+Z195+Z196+Z197+Z198+Z199+Z200+Z201+Z202+Z203+Z204</f>
        <v/>
      </c>
      <c r="AA205" s="10">
        <f>AA190+AA191+AA192+AA193+AA194+AA195+AA196+AA197+AA198+AA199+AA200+AA201+AA202+AA203+AA204</f>
        <v/>
      </c>
      <c r="AB205" s="10">
        <f>AB190+AB191+AB192+AB193+AB194+AB195+AB196+AB197+AB198+AB199+AB200+AB201+AB202+AB203+AB204</f>
        <v/>
      </c>
      <c r="AC205" s="10">
        <f>AC190+AC191+AC192+AC193+AC194+AC195+AC196+AC197+AC198+AC199+AC200+AC201+AC202+AC203+AC204</f>
        <v/>
      </c>
      <c r="AD205" s="10">
        <f>AD190+AD191+AD192+AD193+AD194+AD195+AD196+AD197+AD198+AD199+AD200+AD201+AD202+AD203+AD204</f>
        <v/>
      </c>
      <c r="AE205" s="10">
        <f>AE190+AE191+AE192+AE193+AE194+AE195+AE196+AE197+AE198+AE199+AE200+AE201+AE202+AE203+AE204</f>
        <v/>
      </c>
      <c r="AF205" s="10">
        <f>AF190+AF191+AF192+AF193+AF194+AF195+AF196+AF197+AF198+AF199+AF200+AF201+AF202+AF203+AF204</f>
        <v/>
      </c>
      <c r="AG205" s="10">
        <f>AG190+AG191+AG192+AG193+AG194+AG195+AG196+AG197+AG198+AG199+AG200+AG201+AG202+AG203+AG204</f>
        <v/>
      </c>
      <c r="AH205" s="10">
        <f>AH190+AH191+AH192+AH193+AH194+AH195+AH196+AH197+AH198+AH199+AH200+AH201+AH202+AH203+AH204</f>
        <v/>
      </c>
      <c r="AI205" s="10">
        <f>AI190+AI191+AI192+AI193+AI194+AI195+AI196+AI197+AI198+AI199+AI200+AI201+AI202+AI203+AI204</f>
        <v/>
      </c>
      <c r="AJ205" s="10">
        <f>AJ190+AJ191+AJ192+AJ193+AJ194+AJ195+AJ196+AJ197+AJ198+AJ199+AJ200+AJ201+AJ202+AJ203+AJ204</f>
        <v/>
      </c>
      <c r="AK205" s="10">
        <f>AK190+AK191+AK192+AK193+AK194+AK195+AK196+AK197+AK198+AK199+AK200+AK201+AK202+AK203+AK204</f>
        <v/>
      </c>
      <c r="AL205" s="10">
        <f>AL190+AL191+AL192+AL193+AL194+AL195+AL196+AL197+AL198+AL199+AL200+AL201+AL202+AL203+AL204</f>
        <v/>
      </c>
      <c r="AN205" s="10">
        <f>AN190+AN191+AN192+AN193+AN194+AN195+AN196+AN197+AN198+AN199+AN200+AN201+AN202+AN203+AN204</f>
        <v/>
      </c>
      <c r="AO205" s="10">
        <f>AO190+AO191+AO192+AO193+AO194+AO195+AO196+AO197+AO198+AO199+AO200+AO201+AO202+AO203+AO204</f>
        <v/>
      </c>
      <c r="AP205" s="10">
        <f>AP190+AP191+AP192+AP193+AP194+AP195+AP196+AP197+AP198+AP199+AP200+AP201+AP202+AP203+AP204</f>
        <v/>
      </c>
      <c r="AQ205" s="10">
        <f>AQ190+AQ191+AQ192+AQ193+AQ194+AQ195+AQ196+AQ197+AQ198+AQ199+AQ200+AQ201+AQ202+AQ203+AQ204</f>
        <v/>
      </c>
      <c r="AR205" s="10">
        <f>AR190+AR191+AR192+AR193+AR194+AR195+AR196+AR197+AR198+AR199+AR200+AR201+AR202+AR203+AR204</f>
        <v/>
      </c>
      <c r="AS205" s="26">
        <f>AA205+AB205+AC205+AD205</f>
        <v/>
      </c>
      <c r="AT205" s="26">
        <f>AE205+AF205+AG205+AH205</f>
        <v/>
      </c>
      <c r="AU205" s="26">
        <f>AI205+AJ205+AK205+AL205</f>
        <v/>
      </c>
      <c r="AV205" s="10">
        <f>AV190+AV191+AV192+AV193+AV194+AV195+AV196+AV197+AV198+AV199+AV200+AV201+AV202+AV203+AV204</f>
        <v/>
      </c>
      <c r="AW205" s="10">
        <f>AW190+AW191+AW192+AW193+AW194+AW195+AW196+AW197+AW198+AW199+AW200+AW201+AW202+AW203+AW204</f>
        <v/>
      </c>
    </row>
    <row r="206">
      <c r="D206" s="3" t="inlineStr">
        <is>
          <t>Recon: CFO</t>
        </is>
      </c>
      <c r="G206" s="27">
        <f>IF(_reported!G23="","",G205-_reported!G23)</f>
        <v/>
      </c>
      <c r="H206" s="27">
        <f>IF(_reported!H23="","",H205-_reported!H23)</f>
        <v/>
      </c>
      <c r="I206" s="27">
        <f>IF(_reported!I23="","",I205-_reported!I23)</f>
        <v/>
      </c>
      <c r="J206" s="27">
        <f>IF(_reported!J23="","",J205-_reported!J23)</f>
        <v/>
      </c>
      <c r="K206" s="27">
        <f>IF(_reported!K23="","",K205-_reported!K23)</f>
        <v/>
      </c>
      <c r="L206" s="27">
        <f>IF(_reported!L23="","",L205-_reported!L23)</f>
        <v/>
      </c>
      <c r="M206" s="27">
        <f>IF(_reported!M23="","",M205-_reported!M23)</f>
        <v/>
      </c>
      <c r="N206" s="27">
        <f>IF(_reported!N23="","",N205-_reported!N23)</f>
        <v/>
      </c>
      <c r="O206" s="27">
        <f>IF(_reported!O23="","",O205-_reported!O23)</f>
        <v/>
      </c>
      <c r="P206" s="27">
        <f>IF(_reported!P23="","",P205-_reported!P23)</f>
        <v/>
      </c>
      <c r="Q206" s="27">
        <f>IF(_reported!Q23="","",Q205-_reported!Q23)</f>
        <v/>
      </c>
      <c r="R206" s="27">
        <f>IF(_reported!R23="","",R205-_reported!R23)</f>
        <v/>
      </c>
      <c r="S206" s="27">
        <f>IF(_reported!S23="","",S205-_reported!S23)</f>
        <v/>
      </c>
      <c r="T206" s="27">
        <f>IF(_reported!T23="","",T205-_reported!T23)</f>
        <v/>
      </c>
      <c r="U206" s="27">
        <f>IF(_reported!U23="","",U205-_reported!U23)</f>
        <v/>
      </c>
      <c r="V206" s="27">
        <f>IF(_reported!V23="","",V205-_reported!V23)</f>
        <v/>
      </c>
      <c r="W206" s="27">
        <f>IF(_reported!W23="","",W205-_reported!W23)</f>
        <v/>
      </c>
      <c r="X206" s="27">
        <f>IF(_reported!X23="","",X205-_reported!X23)</f>
        <v/>
      </c>
      <c r="Y206" s="27">
        <f>IF(_reported!Y23="","",Y205-_reported!Y23)</f>
        <v/>
      </c>
      <c r="Z206" s="27">
        <f>IF(_reported!Z23="","",Z205-_reported!Z23)</f>
        <v/>
      </c>
      <c r="AA206" s="27">
        <f>IF(_reported!AA23="","",AA205-_reported!AA23)</f>
        <v/>
      </c>
      <c r="AB206" s="27">
        <f>IF(_reported!AB23="","",AB205-_reported!AB23)</f>
        <v/>
      </c>
      <c r="AN206" s="27">
        <f>IF(_reported!AN23="","",AN205-_reported!AN23)</f>
        <v/>
      </c>
      <c r="AO206" s="27">
        <f>IF(_reported!AO23="","",AO205-_reported!AO23)</f>
        <v/>
      </c>
      <c r="AP206" s="27">
        <f>IF(_reported!AP23="","",AP205-_reported!AP23)</f>
        <v/>
      </c>
      <c r="AQ206" s="27">
        <f>IF(_reported!AQ23="","",AQ205-_reported!AQ23)</f>
        <v/>
      </c>
      <c r="AR206" s="27">
        <f>IF(_reported!AR23="","",AR205-_reported!AR23)</f>
        <v/>
      </c>
    </row>
    <row r="207"/>
    <row r="208">
      <c r="C208" s="8" t="inlineStr">
        <is>
          <t>Purchases of Short-term Investments</t>
        </is>
      </c>
      <c r="G208" s="9" t="n">
        <v>-289</v>
      </c>
      <c r="H208" s="9" t="n">
        <v>-350</v>
      </c>
      <c r="I208" s="9" t="n">
        <v>-242</v>
      </c>
      <c r="J208" s="9" t="n">
        <v>-652</v>
      </c>
      <c r="K208" s="9" t="n">
        <v>-288</v>
      </c>
      <c r="L208" s="9" t="n">
        <v>-236</v>
      </c>
      <c r="M208" s="9" t="n">
        <v>-179</v>
      </c>
      <c r="N208" s="9" t="n">
        <v>-206</v>
      </c>
      <c r="O208" s="9" t="n">
        <v>0</v>
      </c>
      <c r="P208" s="9" t="n">
        <v>0</v>
      </c>
      <c r="Q208" s="9" t="n">
        <v>0</v>
      </c>
      <c r="R208" s="9" t="n">
        <v>0</v>
      </c>
      <c r="V208" s="9" t="n">
        <v>-59</v>
      </c>
      <c r="W208" s="9" t="n">
        <v>-533</v>
      </c>
      <c r="X208" s="9" t="n">
        <v>-209</v>
      </c>
      <c r="Y208" s="9" t="n">
        <v>-609</v>
      </c>
      <c r="Z208" s="9" t="n">
        <v>-683</v>
      </c>
      <c r="AA208" s="9" t="n">
        <v>-306</v>
      </c>
      <c r="AB208" s="9" t="n">
        <v>-490</v>
      </c>
      <c r="AC208" s="28" t="n">
        <v>0</v>
      </c>
      <c r="AD208" s="28" t="n">
        <v>0</v>
      </c>
      <c r="AE208" s="28" t="n">
        <v>0</v>
      </c>
      <c r="AF208" s="28" t="n">
        <v>0</v>
      </c>
      <c r="AG208" s="28" t="n">
        <v>0</v>
      </c>
      <c r="AH208" s="28" t="n">
        <v>0</v>
      </c>
      <c r="AI208" s="28" t="n">
        <v>0</v>
      </c>
      <c r="AJ208" s="28" t="n">
        <v>0</v>
      </c>
      <c r="AK208" s="28" t="n">
        <v>0</v>
      </c>
      <c r="AL208" s="28" t="n">
        <v>0</v>
      </c>
      <c r="AN208" s="9" t="n">
        <v>-1533</v>
      </c>
      <c r="AO208" s="9" t="n">
        <v>-909</v>
      </c>
      <c r="AP208" s="9" t="n">
        <v>0</v>
      </c>
      <c r="AQ208" s="9" t="n">
        <v>-59</v>
      </c>
      <c r="AR208" s="9" t="n">
        <v>-2034</v>
      </c>
      <c r="AS208" s="24">
        <f>AA208+AB208+AC208+AD208</f>
        <v/>
      </c>
      <c r="AT208" s="24">
        <f>AE208+AF208+AG208+AH208</f>
        <v/>
      </c>
      <c r="AU208" s="24">
        <f>AI208+AJ208+AK208+AL208</f>
        <v/>
      </c>
      <c r="AV208" s="28" t="n">
        <v>0</v>
      </c>
      <c r="AW208" s="28" t="n">
        <v>0</v>
      </c>
    </row>
    <row r="209">
      <c r="C209" s="8" t="inlineStr">
        <is>
          <t>Maturities of Short-term Investments</t>
        </is>
      </c>
      <c r="G209" s="13" t="n">
        <v>246</v>
      </c>
      <c r="H209" s="13" t="n">
        <v>275</v>
      </c>
      <c r="I209" s="13" t="n">
        <v>180</v>
      </c>
      <c r="J209" s="13" t="n">
        <v>176</v>
      </c>
      <c r="K209" s="13" t="n">
        <v>208</v>
      </c>
      <c r="L209" s="13" t="n">
        <v>141</v>
      </c>
      <c r="M209" s="13" t="n">
        <v>148</v>
      </c>
      <c r="N209" s="13" t="n">
        <v>186</v>
      </c>
      <c r="O209" s="13" t="n">
        <v>254</v>
      </c>
      <c r="P209" s="13" t="n">
        <v>284</v>
      </c>
      <c r="Q209" s="13" t="n">
        <v>216</v>
      </c>
      <c r="R209" s="13" t="n">
        <v>211</v>
      </c>
      <c r="S209" s="13" t="n">
        <v>135</v>
      </c>
      <c r="T209" s="13" t="n">
        <v>160</v>
      </c>
      <c r="U209" s="13" t="n">
        <v>84</v>
      </c>
      <c r="V209" s="13" t="n">
        <v>107</v>
      </c>
      <c r="W209" s="13" t="n">
        <v>130</v>
      </c>
      <c r="X209" s="13" t="n">
        <v>112</v>
      </c>
      <c r="Y209" s="13" t="n">
        <v>439</v>
      </c>
      <c r="Z209" s="13" t="n">
        <v>487</v>
      </c>
      <c r="AB209" s="13" t="n">
        <v>1265</v>
      </c>
      <c r="AC209" s="29" t="n">
        <v>0</v>
      </c>
      <c r="AD209" s="29" t="n">
        <v>0</v>
      </c>
      <c r="AE209" s="29" t="n">
        <v>0</v>
      </c>
      <c r="AF209" s="29" t="n">
        <v>0</v>
      </c>
      <c r="AG209" s="29" t="n">
        <v>0</v>
      </c>
      <c r="AH209" s="29" t="n">
        <v>0</v>
      </c>
      <c r="AI209" s="29" t="n">
        <v>0</v>
      </c>
      <c r="AJ209" s="29" t="n">
        <v>0</v>
      </c>
      <c r="AK209" s="29" t="n">
        <v>0</v>
      </c>
      <c r="AL209" s="29" t="n">
        <v>0</v>
      </c>
      <c r="AN209" s="13" t="n">
        <v>877</v>
      </c>
      <c r="AO209" s="13" t="n">
        <v>683</v>
      </c>
      <c r="AP209" s="13" t="n">
        <v>965</v>
      </c>
      <c r="AQ209" s="13" t="n">
        <v>486</v>
      </c>
      <c r="AR209" s="13" t="n">
        <v>1168</v>
      </c>
      <c r="AS209" s="25">
        <f>AA209+AB209+AC209+AD209</f>
        <v/>
      </c>
      <c r="AT209" s="25">
        <f>AE209+AF209+AG209+AH209</f>
        <v/>
      </c>
      <c r="AU209" s="25">
        <f>AI209+AJ209+AK209+AL209</f>
        <v/>
      </c>
      <c r="AV209" s="29" t="n">
        <v>0</v>
      </c>
      <c r="AW209" s="29" t="n">
        <v>0</v>
      </c>
    </row>
    <row r="210">
      <c r="C210" s="8" t="inlineStr">
        <is>
          <t>Proceeds from Sales of Short-term Investments</t>
        </is>
      </c>
      <c r="G210" s="13" t="n">
        <v>39</v>
      </c>
      <c r="H210" s="13" t="n">
        <v>65</v>
      </c>
      <c r="I210" s="13" t="n">
        <v>34</v>
      </c>
      <c r="J210" s="13" t="n">
        <v>53</v>
      </c>
      <c r="K210" s="13" t="n">
        <v>54</v>
      </c>
      <c r="L210" s="13" t="n">
        <v>105</v>
      </c>
      <c r="M210" s="13" t="n">
        <v>62</v>
      </c>
      <c r="N210" s="13" t="n">
        <v>49</v>
      </c>
      <c r="O210" s="13" t="n">
        <v>33</v>
      </c>
      <c r="P210" s="13" t="n">
        <v>162</v>
      </c>
      <c r="Q210" s="13" t="n">
        <v>20</v>
      </c>
      <c r="R210" s="13" t="n">
        <v>8</v>
      </c>
      <c r="S210" s="13" t="n">
        <v>4</v>
      </c>
      <c r="T210" s="13" t="n">
        <v>3</v>
      </c>
      <c r="U210" s="13" t="n">
        <v>2</v>
      </c>
      <c r="V210" s="13" t="n">
        <v>2</v>
      </c>
      <c r="W210" s="13" t="n">
        <v>2</v>
      </c>
      <c r="X210" s="13" t="n">
        <v>1</v>
      </c>
      <c r="Y210" s="13" t="n">
        <v>1</v>
      </c>
      <c r="Z210" s="13" t="n">
        <v>2</v>
      </c>
      <c r="AB210" s="13" t="n">
        <v>5</v>
      </c>
      <c r="AC210" s="29" t="n">
        <v>0</v>
      </c>
      <c r="AD210" s="29" t="n">
        <v>0</v>
      </c>
      <c r="AE210" s="29" t="n">
        <v>0</v>
      </c>
      <c r="AF210" s="29" t="n">
        <v>0</v>
      </c>
      <c r="AG210" s="29" t="n">
        <v>0</v>
      </c>
      <c r="AH210" s="29" t="n">
        <v>0</v>
      </c>
      <c r="AI210" s="29" t="n">
        <v>0</v>
      </c>
      <c r="AJ210" s="29" t="n">
        <v>0</v>
      </c>
      <c r="AK210" s="29" t="n">
        <v>0</v>
      </c>
      <c r="AL210" s="29" t="n">
        <v>0</v>
      </c>
      <c r="AN210" s="13" t="n">
        <v>191</v>
      </c>
      <c r="AO210" s="13" t="n">
        <v>270</v>
      </c>
      <c r="AP210" s="13" t="n">
        <v>223</v>
      </c>
      <c r="AQ210" s="13" t="n">
        <v>11</v>
      </c>
      <c r="AR210" s="13" t="n">
        <v>6</v>
      </c>
      <c r="AS210" s="25">
        <f>AA210+AB210+AC210+AD210</f>
        <v/>
      </c>
      <c r="AT210" s="25">
        <f>AE210+AF210+AG210+AH210</f>
        <v/>
      </c>
      <c r="AU210" s="25">
        <f>AI210+AJ210+AK210+AL210</f>
        <v/>
      </c>
      <c r="AV210" s="29" t="n">
        <v>0</v>
      </c>
      <c r="AW210" s="29" t="n">
        <v>0</v>
      </c>
    </row>
    <row r="211">
      <c r="C211" s="8" t="inlineStr">
        <is>
          <t>Proceeds from Maturities and Sales of STI (FY26 combined line)</t>
        </is>
      </c>
      <c r="AA211" s="9" t="n">
        <v>920</v>
      </c>
      <c r="AB211" s="9" t="n">
        <v>-920</v>
      </c>
      <c r="AC211" s="28" t="n">
        <v>0</v>
      </c>
      <c r="AD211" s="28" t="n">
        <v>0</v>
      </c>
      <c r="AE211" s="28" t="n">
        <v>0</v>
      </c>
      <c r="AF211" s="28" t="n">
        <v>0</v>
      </c>
      <c r="AG211" s="28" t="n">
        <v>0</v>
      </c>
      <c r="AH211" s="28" t="n">
        <v>0</v>
      </c>
      <c r="AI211" s="28" t="n">
        <v>0</v>
      </c>
      <c r="AJ211" s="28" t="n">
        <v>0</v>
      </c>
      <c r="AK211" s="28" t="n">
        <v>0</v>
      </c>
      <c r="AL211" s="28" t="n">
        <v>0</v>
      </c>
      <c r="AS211" s="24">
        <f>AA211+AB211+AC211+AD211</f>
        <v/>
      </c>
      <c r="AT211" s="24">
        <f>AE211+AF211+AG211+AH211</f>
        <v/>
      </c>
      <c r="AU211" s="24">
        <f>AI211+AJ211+AK211+AL211</f>
        <v/>
      </c>
      <c r="AV211" s="28" t="n">
        <v>0</v>
      </c>
      <c r="AW211" s="28" t="n">
        <v>0</v>
      </c>
    </row>
    <row r="212">
      <c r="C212" s="8" t="inlineStr">
        <is>
          <t>Acquisitions, Net of Cash Acquired (Semrush Q2'26)</t>
        </is>
      </c>
      <c r="G212" s="13" t="n">
        <v>-1470</v>
      </c>
      <c r="H212" s="13" t="n">
        <v>0</v>
      </c>
      <c r="I212" s="13" t="n">
        <v>0</v>
      </c>
      <c r="J212" s="13" t="n">
        <v>-1212</v>
      </c>
      <c r="K212" s="13" t="n">
        <v>-106</v>
      </c>
      <c r="L212" s="13" t="n">
        <v>-20</v>
      </c>
      <c r="M212" s="13" t="n">
        <v>0</v>
      </c>
      <c r="N212" s="13" t="n">
        <v>0</v>
      </c>
      <c r="O212" s="13" t="n">
        <v>0</v>
      </c>
      <c r="P212" s="13" t="n">
        <v>0</v>
      </c>
      <c r="Q212" s="13" t="n">
        <v>0</v>
      </c>
      <c r="R212" s="13" t="n">
        <v>0</v>
      </c>
      <c r="V212" s="13" t="n">
        <v>0</v>
      </c>
      <c r="Y212" s="13" t="n">
        <v>-17</v>
      </c>
      <c r="Z212" s="13" t="n">
        <v>0</v>
      </c>
      <c r="AB212" s="13" t="n">
        <v>-1560</v>
      </c>
      <c r="AC212" s="29" t="n">
        <v>0</v>
      </c>
      <c r="AD212" s="29" t="n">
        <v>0</v>
      </c>
      <c r="AE212" s="29" t="n">
        <v>0</v>
      </c>
      <c r="AF212" s="29" t="n">
        <v>0</v>
      </c>
      <c r="AG212" s="29" t="n">
        <v>0</v>
      </c>
      <c r="AH212" s="29" t="n">
        <v>0</v>
      </c>
      <c r="AI212" s="29" t="n">
        <v>0</v>
      </c>
      <c r="AJ212" s="29" t="n">
        <v>0</v>
      </c>
      <c r="AK212" s="29" t="n">
        <v>0</v>
      </c>
      <c r="AL212" s="29" t="n">
        <v>0</v>
      </c>
      <c r="AN212" s="13" t="n">
        <v>-2682</v>
      </c>
      <c r="AO212" s="13" t="n">
        <v>-126</v>
      </c>
      <c r="AP212" s="13" t="n">
        <v>0</v>
      </c>
      <c r="AQ212" s="13" t="n">
        <v>0</v>
      </c>
      <c r="AR212" s="13" t="n">
        <v>-17</v>
      </c>
      <c r="AS212" s="25">
        <f>AA212+AB212+AC212+AD212</f>
        <v/>
      </c>
      <c r="AT212" s="25">
        <f>AE212+AF212+AG212+AH212</f>
        <v/>
      </c>
      <c r="AU212" s="25">
        <f>AI212+AJ212+AK212+AL212</f>
        <v/>
      </c>
      <c r="AV212" s="29" t="n">
        <v>0</v>
      </c>
      <c r="AW212" s="29" t="n">
        <v>0</v>
      </c>
    </row>
    <row r="213">
      <c r="C213" s="8" t="inlineStr">
        <is>
          <t>Purchases of Property and Equipment</t>
        </is>
      </c>
      <c r="G213" s="13" t="n">
        <v>-59</v>
      </c>
      <c r="H213" s="13" t="n">
        <v>-95</v>
      </c>
      <c r="I213" s="13" t="n">
        <v>-95</v>
      </c>
      <c r="J213" s="13" t="n">
        <v>-99</v>
      </c>
      <c r="K213" s="13" t="n">
        <v>-100</v>
      </c>
      <c r="L213" s="13" t="n">
        <v>-126</v>
      </c>
      <c r="M213" s="13" t="n">
        <v>-125</v>
      </c>
      <c r="N213" s="13" t="n">
        <v>-91</v>
      </c>
      <c r="O213" s="13" t="n">
        <v>-101</v>
      </c>
      <c r="P213" s="13" t="n">
        <v>-121</v>
      </c>
      <c r="Q213" s="13" t="n">
        <v>-91</v>
      </c>
      <c r="R213" s="13" t="n">
        <v>-47</v>
      </c>
      <c r="S213" s="13" t="n">
        <v>-37</v>
      </c>
      <c r="T213" s="13" t="n">
        <v>-41</v>
      </c>
      <c r="U213" s="13" t="n">
        <v>-57</v>
      </c>
      <c r="V213" s="13" t="n">
        <v>-48</v>
      </c>
      <c r="W213" s="13" t="n">
        <v>-26</v>
      </c>
      <c r="X213" s="13" t="n">
        <v>-47</v>
      </c>
      <c r="Y213" s="13" t="n">
        <v>-72</v>
      </c>
      <c r="Z213" s="13" t="n">
        <v>-34</v>
      </c>
      <c r="AA213" s="13" t="n">
        <v>-37</v>
      </c>
      <c r="AB213" s="13" t="n">
        <v>-58</v>
      </c>
      <c r="AC213" s="25">
        <f>-AC13*AC177</f>
        <v/>
      </c>
      <c r="AD213" s="25">
        <f>-AD13*AD177</f>
        <v/>
      </c>
      <c r="AE213" s="25">
        <f>-AE13*AE177</f>
        <v/>
      </c>
      <c r="AF213" s="25">
        <f>-AF13*AF177</f>
        <v/>
      </c>
      <c r="AG213" s="25">
        <f>-AG13*AG177</f>
        <v/>
      </c>
      <c r="AH213" s="25">
        <f>-AH13*AH177</f>
        <v/>
      </c>
      <c r="AI213" s="25">
        <f>-AI13*AI177</f>
        <v/>
      </c>
      <c r="AJ213" s="25">
        <f>-AJ13*AJ177</f>
        <v/>
      </c>
      <c r="AK213" s="25">
        <f>-AK13*AK177</f>
        <v/>
      </c>
      <c r="AL213" s="25">
        <f>-AL13*AL177</f>
        <v/>
      </c>
      <c r="AN213" s="13" t="n">
        <v>-348</v>
      </c>
      <c r="AO213" s="13" t="n">
        <v>-442</v>
      </c>
      <c r="AP213" s="13" t="n">
        <v>-360</v>
      </c>
      <c r="AQ213" s="13" t="n">
        <v>-183</v>
      </c>
      <c r="AR213" s="13" t="n">
        <v>-179</v>
      </c>
      <c r="AS213" s="25">
        <f>AA213+AB213+AC213+AD213</f>
        <v/>
      </c>
      <c r="AT213" s="25">
        <f>AE213+AF213+AG213+AH213</f>
        <v/>
      </c>
      <c r="AU213" s="25">
        <f>AI213+AJ213+AK213+AL213</f>
        <v/>
      </c>
      <c r="AV213" s="25">
        <f>-AV13*AV177</f>
        <v/>
      </c>
      <c r="AW213" s="25">
        <f>-AW13*AW177</f>
        <v/>
      </c>
    </row>
    <row r="214">
      <c r="C214" s="8" t="inlineStr">
        <is>
          <t>Purchases of LT Investments, Intangibles and Other</t>
        </is>
      </c>
      <c r="G214" s="13" t="n">
        <v>-25</v>
      </c>
      <c r="H214" s="13" t="n">
        <v>-2</v>
      </c>
      <c r="I214" s="13" t="n">
        <v>-10</v>
      </c>
      <c r="J214" s="13" t="n">
        <v>-5</v>
      </c>
      <c r="K214" s="13" t="n">
        <v>-28</v>
      </c>
      <c r="L214" s="13" t="n">
        <v>-2</v>
      </c>
      <c r="M214" s="13" t="n">
        <v>-9</v>
      </c>
      <c r="N214" s="13" t="n">
        <v>-7</v>
      </c>
      <c r="O214" s="13" t="n">
        <v>-30</v>
      </c>
      <c r="P214" s="13" t="n">
        <v>-4</v>
      </c>
      <c r="Q214" s="13" t="n">
        <v>0</v>
      </c>
      <c r="R214" s="13" t="n">
        <v>-19</v>
      </c>
      <c r="S214" s="13" t="n">
        <v>-38</v>
      </c>
      <c r="T214" s="13" t="n">
        <v>-11</v>
      </c>
      <c r="U214" s="13" t="n">
        <v>-76</v>
      </c>
      <c r="V214" s="13" t="n">
        <v>17</v>
      </c>
      <c r="W214" s="13" t="n">
        <v>-59</v>
      </c>
      <c r="X214" s="13" t="n">
        <v>-136</v>
      </c>
      <c r="Y214" s="13" t="n">
        <v>-21</v>
      </c>
      <c r="Z214" s="13" t="n">
        <v>82</v>
      </c>
      <c r="AA214" s="13" t="n">
        <v>-104</v>
      </c>
      <c r="AB214" s="13" t="n">
        <v>42</v>
      </c>
      <c r="AC214" s="29" t="n">
        <v>0</v>
      </c>
      <c r="AD214" s="29" t="n">
        <v>0</v>
      </c>
      <c r="AE214" s="29" t="n">
        <v>0</v>
      </c>
      <c r="AF214" s="29" t="n">
        <v>0</v>
      </c>
      <c r="AG214" s="29" t="n">
        <v>0</v>
      </c>
      <c r="AH214" s="29" t="n">
        <v>0</v>
      </c>
      <c r="AI214" s="29" t="n">
        <v>0</v>
      </c>
      <c r="AJ214" s="29" t="n">
        <v>0</v>
      </c>
      <c r="AK214" s="29" t="n">
        <v>0</v>
      </c>
      <c r="AL214" s="29" t="n">
        <v>0</v>
      </c>
      <c r="AN214" s="13" t="n">
        <v>-42</v>
      </c>
      <c r="AO214" s="13" t="n">
        <v>-46</v>
      </c>
      <c r="AP214" s="13" t="n">
        <v>-53</v>
      </c>
      <c r="AQ214" s="13" t="n">
        <v>-108</v>
      </c>
      <c r="AR214" s="13" t="n">
        <v>-134</v>
      </c>
      <c r="AS214" s="25">
        <f>AA214+AB214+AC214+AD214</f>
        <v/>
      </c>
      <c r="AT214" s="25">
        <f>AE214+AF214+AG214+AH214</f>
        <v/>
      </c>
      <c r="AU214" s="25">
        <f>AI214+AJ214+AK214+AL214</f>
        <v/>
      </c>
      <c r="AV214" s="29" t="n">
        <v>0</v>
      </c>
      <c r="AW214" s="29" t="n">
        <v>0</v>
      </c>
    </row>
    <row r="215">
      <c r="C215" s="8" t="inlineStr">
        <is>
          <t>Proceeds from Sales of LT Investments and Other</t>
        </is>
      </c>
      <c r="H215" s="9" t="n">
        <v>0</v>
      </c>
      <c r="I215" s="9" t="n">
        <v>0</v>
      </c>
      <c r="J215" s="9" t="n">
        <v>0</v>
      </c>
      <c r="N215" s="9" t="n">
        <v>0</v>
      </c>
      <c r="P215" s="9" t="n">
        <v>1</v>
      </c>
      <c r="Q215" s="9" t="n">
        <v>0</v>
      </c>
      <c r="R215" s="9" t="n">
        <v>0</v>
      </c>
      <c r="S215" s="9" t="n">
        <v>2</v>
      </c>
      <c r="T215" s="9" t="n">
        <v>0</v>
      </c>
      <c r="U215" s="9" t="n">
        <v>0</v>
      </c>
      <c r="V215" s="9" t="n">
        <v>0</v>
      </c>
      <c r="W215" s="9" t="n">
        <v>2</v>
      </c>
      <c r="X215" s="9" t="n">
        <v>1</v>
      </c>
      <c r="Y215" s="9" t="n">
        <v>0</v>
      </c>
      <c r="Z215" s="9" t="n">
        <v>-3</v>
      </c>
      <c r="AC215" s="28" t="n">
        <v>0</v>
      </c>
      <c r="AD215" s="28" t="n">
        <v>0</v>
      </c>
      <c r="AE215" s="28" t="n">
        <v>0</v>
      </c>
      <c r="AF215" s="28" t="n">
        <v>0</v>
      </c>
      <c r="AG215" s="28" t="n">
        <v>0</v>
      </c>
      <c r="AH215" s="28" t="n">
        <v>0</v>
      </c>
      <c r="AI215" s="28" t="n">
        <v>0</v>
      </c>
      <c r="AJ215" s="28" t="n">
        <v>0</v>
      </c>
      <c r="AK215" s="28" t="n">
        <v>0</v>
      </c>
      <c r="AL215" s="28" t="n">
        <v>0</v>
      </c>
      <c r="AN215" s="9" t="n">
        <v>0</v>
      </c>
      <c r="AO215" s="9" t="n">
        <v>0</v>
      </c>
      <c r="AP215" s="9" t="n">
        <v>1</v>
      </c>
      <c r="AQ215" s="9" t="n">
        <v>2</v>
      </c>
      <c r="AS215" s="24">
        <f>AA215+AB215+AC215+AD215</f>
        <v/>
      </c>
      <c r="AT215" s="24">
        <f>AE215+AF215+AG215+AH215</f>
        <v/>
      </c>
      <c r="AU215" s="24">
        <f>AI215+AJ215+AK215+AL215</f>
        <v/>
      </c>
      <c r="AV215" s="28" t="n">
        <v>0</v>
      </c>
      <c r="AW215" s="28" t="n">
        <v>0</v>
      </c>
    </row>
    <row r="216">
      <c r="C216" s="8" t="inlineStr">
        <is>
          <t>Other Investing Activities, Net</t>
        </is>
      </c>
      <c r="Z216" s="9" t="n">
        <v>3</v>
      </c>
      <c r="AA216" s="9" t="n">
        <v>1</v>
      </c>
      <c r="AB216" s="9" t="n">
        <v>2</v>
      </c>
      <c r="AC216" s="28" t="n">
        <v>0</v>
      </c>
      <c r="AD216" s="28" t="n">
        <v>0</v>
      </c>
      <c r="AE216" s="28" t="n">
        <v>0</v>
      </c>
      <c r="AF216" s="28" t="n">
        <v>0</v>
      </c>
      <c r="AG216" s="28" t="n">
        <v>0</v>
      </c>
      <c r="AH216" s="28" t="n">
        <v>0</v>
      </c>
      <c r="AI216" s="28" t="n">
        <v>0</v>
      </c>
      <c r="AJ216" s="28" t="n">
        <v>0</v>
      </c>
      <c r="AK216" s="28" t="n">
        <v>0</v>
      </c>
      <c r="AL216" s="28" t="n">
        <v>0</v>
      </c>
      <c r="AR216" s="9" t="n">
        <v>3</v>
      </c>
      <c r="AS216" s="24">
        <f>AA216+AB216+AC216+AD216</f>
        <v/>
      </c>
      <c r="AT216" s="24">
        <f>AE216+AF216+AG216+AH216</f>
        <v/>
      </c>
      <c r="AU216" s="24">
        <f>AI216+AJ216+AK216+AL216</f>
        <v/>
      </c>
      <c r="AV216" s="28" t="n">
        <v>0</v>
      </c>
      <c r="AW216" s="28" t="n">
        <v>0</v>
      </c>
    </row>
    <row r="217">
      <c r="B217" s="6" t="inlineStr">
        <is>
          <t>Cash Flow from Investing Activities</t>
        </is>
      </c>
      <c r="G217" s="10">
        <f>G208+G209+G210+G211+G212+G213+G214+G215+G216</f>
        <v/>
      </c>
      <c r="H217" s="10">
        <f>H208+H209+H210+H211+H212+H213+H214+H215+H216</f>
        <v/>
      </c>
      <c r="I217" s="10">
        <f>I208+I209+I210+I211+I212+I213+I214+I215+I216</f>
        <v/>
      </c>
      <c r="J217" s="10">
        <f>J208+J209+J210+J211+J212+J213+J214+J215+J216</f>
        <v/>
      </c>
      <c r="K217" s="10">
        <f>K208+K209+K210+K211+K212+K213+K214+K215+K216</f>
        <v/>
      </c>
      <c r="L217" s="10">
        <f>L208+L209+L210+L211+L212+L213+L214+L215+L216</f>
        <v/>
      </c>
      <c r="M217" s="10">
        <f>M208+M209+M210+M211+M212+M213+M214+M215+M216</f>
        <v/>
      </c>
      <c r="N217" s="10">
        <f>N208+N209+N210+N211+N212+N213+N214+N215+N216</f>
        <v/>
      </c>
      <c r="O217" s="10">
        <f>O208+O209+O210+O211+O212+O213+O214+O215+O216</f>
        <v/>
      </c>
      <c r="P217" s="10">
        <f>P208+P209+P210+P211+P212+P213+P214+P215+P216</f>
        <v/>
      </c>
      <c r="Q217" s="10">
        <f>Q208+Q209+Q210+Q211+Q212+Q213+Q214+Q215+Q216</f>
        <v/>
      </c>
      <c r="R217" s="10">
        <f>R208+R209+R210+R211+R212+R213+R214+R215+R216</f>
        <v/>
      </c>
      <c r="S217" s="10">
        <f>S208+S209+S210+S211+S212+S213+S214+S215+S216</f>
        <v/>
      </c>
      <c r="T217" s="10">
        <f>T208+T209+T210+T211+T212+T213+T214+T215+T216</f>
        <v/>
      </c>
      <c r="U217" s="10">
        <f>U208+U209+U210+U211+U212+U213+U214+U215+U216</f>
        <v/>
      </c>
      <c r="V217" s="10">
        <f>V208+V209+V210+V211+V212+V213+V214+V215+V216</f>
        <v/>
      </c>
      <c r="W217" s="10">
        <f>W208+W209+W210+W211+W212+W213+W214+W215+W216</f>
        <v/>
      </c>
      <c r="X217" s="10">
        <f>X208+X209+X210+X211+X212+X213+X214+X215+X216</f>
        <v/>
      </c>
      <c r="Y217" s="10">
        <f>Y208+Y209+Y210+Y211+Y212+Y213+Y214+Y215+Y216</f>
        <v/>
      </c>
      <c r="Z217" s="10">
        <f>Z208+Z209+Z210+Z211+Z212+Z213+Z214+Z215+Z216</f>
        <v/>
      </c>
      <c r="AA217" s="10">
        <f>AA208+AA209+AA210+AA211+AA212+AA213+AA214+AA215+AA216</f>
        <v/>
      </c>
      <c r="AB217" s="10">
        <f>AB208+AB209+AB210+AB211+AB212+AB213+AB214+AB215+AB216</f>
        <v/>
      </c>
      <c r="AC217" s="10">
        <f>AC208+AC209+AC210+AC211+AC212+AC213+AC214+AC215+AC216</f>
        <v/>
      </c>
      <c r="AD217" s="10">
        <f>AD208+AD209+AD210+AD211+AD212+AD213+AD214+AD215+AD216</f>
        <v/>
      </c>
      <c r="AE217" s="10">
        <f>AE208+AE209+AE210+AE211+AE212+AE213+AE214+AE215+AE216</f>
        <v/>
      </c>
      <c r="AF217" s="10">
        <f>AF208+AF209+AF210+AF211+AF212+AF213+AF214+AF215+AF216</f>
        <v/>
      </c>
      <c r="AG217" s="10">
        <f>AG208+AG209+AG210+AG211+AG212+AG213+AG214+AG215+AG216</f>
        <v/>
      </c>
      <c r="AH217" s="10">
        <f>AH208+AH209+AH210+AH211+AH212+AH213+AH214+AH215+AH216</f>
        <v/>
      </c>
      <c r="AI217" s="10">
        <f>AI208+AI209+AI210+AI211+AI212+AI213+AI214+AI215+AI216</f>
        <v/>
      </c>
      <c r="AJ217" s="10">
        <f>AJ208+AJ209+AJ210+AJ211+AJ212+AJ213+AJ214+AJ215+AJ216</f>
        <v/>
      </c>
      <c r="AK217" s="10">
        <f>AK208+AK209+AK210+AK211+AK212+AK213+AK214+AK215+AK216</f>
        <v/>
      </c>
      <c r="AL217" s="10">
        <f>AL208+AL209+AL210+AL211+AL212+AL213+AL214+AL215+AL216</f>
        <v/>
      </c>
      <c r="AN217" s="10">
        <f>AN208+AN209+AN210+AN211+AN212+AN213+AN214+AN215+AN216</f>
        <v/>
      </c>
      <c r="AO217" s="10">
        <f>AO208+AO209+AO210+AO211+AO212+AO213+AO214+AO215+AO216</f>
        <v/>
      </c>
      <c r="AP217" s="10">
        <f>AP208+AP209+AP210+AP211+AP212+AP213+AP214+AP215+AP216</f>
        <v/>
      </c>
      <c r="AQ217" s="10">
        <f>AQ208+AQ209+AQ210+AQ211+AQ212+AQ213+AQ214+AQ215+AQ216</f>
        <v/>
      </c>
      <c r="AR217" s="10">
        <f>AR208+AR209+AR210+AR211+AR212+AR213+AR214+AR215+AR216</f>
        <v/>
      </c>
      <c r="AS217" s="26">
        <f>AA217+AB217+AC217+AD217</f>
        <v/>
      </c>
      <c r="AT217" s="26">
        <f>AE217+AF217+AG217+AH217</f>
        <v/>
      </c>
      <c r="AU217" s="26">
        <f>AI217+AJ217+AK217+AL217</f>
        <v/>
      </c>
      <c r="AV217" s="10">
        <f>AV208+AV209+AV210+AV211+AV212+AV213+AV214+AV215+AV216</f>
        <v/>
      </c>
      <c r="AW217" s="10">
        <f>AW208+AW209+AW210+AW211+AW212+AW213+AW214+AW215+AW216</f>
        <v/>
      </c>
    </row>
    <row r="218">
      <c r="D218" s="3" t="inlineStr">
        <is>
          <t>Recon: CFI</t>
        </is>
      </c>
      <c r="G218" s="27">
        <f>IF(_reported!G24="","",G217-_reported!G24)</f>
        <v/>
      </c>
      <c r="H218" s="27">
        <f>IF(_reported!H24="","",H217-_reported!H24)</f>
        <v/>
      </c>
      <c r="I218" s="27">
        <f>IF(_reported!I24="","",I217-_reported!I24)</f>
        <v/>
      </c>
      <c r="J218" s="27">
        <f>IF(_reported!J24="","",J217-_reported!J24)</f>
        <v/>
      </c>
      <c r="K218" s="27">
        <f>IF(_reported!K24="","",K217-_reported!K24)</f>
        <v/>
      </c>
      <c r="L218" s="27">
        <f>IF(_reported!L24="","",L217-_reported!L24)</f>
        <v/>
      </c>
      <c r="M218" s="27">
        <f>IF(_reported!M24="","",M217-_reported!M24)</f>
        <v/>
      </c>
      <c r="N218" s="27">
        <f>IF(_reported!N24="","",N217-_reported!N24)</f>
        <v/>
      </c>
      <c r="O218" s="27">
        <f>IF(_reported!O24="","",O217-_reported!O24)</f>
        <v/>
      </c>
      <c r="P218" s="27">
        <f>IF(_reported!P24="","",P217-_reported!P24)</f>
        <v/>
      </c>
      <c r="Q218" s="27">
        <f>IF(_reported!Q24="","",Q217-_reported!Q24)</f>
        <v/>
      </c>
      <c r="R218" s="27">
        <f>IF(_reported!R24="","",R217-_reported!R24)</f>
        <v/>
      </c>
      <c r="S218" s="27">
        <f>IF(_reported!S24="","",S217-_reported!S24)</f>
        <v/>
      </c>
      <c r="T218" s="27">
        <f>IF(_reported!T24="","",T217-_reported!T24)</f>
        <v/>
      </c>
      <c r="U218" s="27">
        <f>IF(_reported!U24="","",U217-_reported!U24)</f>
        <v/>
      </c>
      <c r="V218" s="27">
        <f>IF(_reported!V24="","",V217-_reported!V24)</f>
        <v/>
      </c>
      <c r="W218" s="27">
        <f>IF(_reported!W24="","",W217-_reported!W24)</f>
        <v/>
      </c>
      <c r="X218" s="27">
        <f>IF(_reported!X24="","",X217-_reported!X24)</f>
        <v/>
      </c>
      <c r="Y218" s="27">
        <f>IF(_reported!Y24="","",Y217-_reported!Y24)</f>
        <v/>
      </c>
      <c r="Z218" s="27">
        <f>IF(_reported!Z24="","",Z217-_reported!Z24)</f>
        <v/>
      </c>
      <c r="AA218" s="27">
        <f>IF(_reported!AA24="","",AA217-_reported!AA24)</f>
        <v/>
      </c>
      <c r="AB218" s="27">
        <f>IF(_reported!AB24="","",AB217-_reported!AB24)</f>
        <v/>
      </c>
      <c r="AN218" s="27">
        <f>IF(_reported!AN24="","",AN217-_reported!AN24)</f>
        <v/>
      </c>
      <c r="AO218" s="27">
        <f>IF(_reported!AO24="","",AO217-_reported!AO24)</f>
        <v/>
      </c>
      <c r="AP218" s="27">
        <f>IF(_reported!AP24="","",AP217-_reported!AP24)</f>
        <v/>
      </c>
      <c r="AQ218" s="27">
        <f>IF(_reported!AQ24="","",AQ217-_reported!AQ24)</f>
        <v/>
      </c>
      <c r="AR218" s="27">
        <f>IF(_reported!AR24="","",AR217-_reported!AR24)</f>
        <v/>
      </c>
    </row>
    <row r="219"/>
    <row r="220">
      <c r="C220" s="8" t="inlineStr">
        <is>
          <t>Repurchases of Common Stock</t>
        </is>
      </c>
      <c r="G220" s="9" t="n">
        <v>-950</v>
      </c>
      <c r="H220" s="9" t="n">
        <v>-1000</v>
      </c>
      <c r="I220" s="9" t="n">
        <v>-1000</v>
      </c>
      <c r="J220" s="9" t="n">
        <v>-1000</v>
      </c>
      <c r="K220" s="9" t="n">
        <v>-2400</v>
      </c>
      <c r="L220" s="9" t="n">
        <v>-1200</v>
      </c>
      <c r="M220" s="9" t="n">
        <v>-1200</v>
      </c>
      <c r="N220" s="9" t="n">
        <v>-1750</v>
      </c>
      <c r="O220" s="9" t="n">
        <v>-1400</v>
      </c>
      <c r="P220" s="9" t="n">
        <v>-1000</v>
      </c>
      <c r="Q220" s="9" t="n">
        <v>-1000</v>
      </c>
      <c r="R220" s="9" t="n">
        <v>-1000</v>
      </c>
      <c r="S220" s="9" t="n">
        <v>-2000</v>
      </c>
      <c r="T220" s="9" t="n">
        <v>-2500</v>
      </c>
      <c r="U220" s="9" t="n">
        <v>-2500</v>
      </c>
      <c r="V220" s="9" t="n">
        <v>-2500</v>
      </c>
      <c r="W220" s="9" t="n">
        <v>-3250</v>
      </c>
      <c r="X220" s="9" t="n">
        <v>-3500</v>
      </c>
      <c r="Y220" s="9" t="n">
        <v>-2057</v>
      </c>
      <c r="Z220" s="9" t="n">
        <v>-2474</v>
      </c>
      <c r="AA220" s="9" t="n">
        <v>-2478</v>
      </c>
      <c r="AB220" s="9" t="n">
        <v>-2111</v>
      </c>
      <c r="AC220" s="24">
        <f>-(AC205+AC213)*AC185</f>
        <v/>
      </c>
      <c r="AD220" s="24">
        <f>-(AD205+AD213)*AD185</f>
        <v/>
      </c>
      <c r="AE220" s="24">
        <f>-(AE205+AE213)*AE185</f>
        <v/>
      </c>
      <c r="AF220" s="24">
        <f>-(AF205+AF213)*AF185</f>
        <v/>
      </c>
      <c r="AG220" s="24">
        <f>-(AG205+AG213)*AG185</f>
        <v/>
      </c>
      <c r="AH220" s="24">
        <f>-(AH205+AH213)*AH185</f>
        <v/>
      </c>
      <c r="AI220" s="24">
        <f>-(AI205+AI213)*AI185</f>
        <v/>
      </c>
      <c r="AJ220" s="24">
        <f>-(AJ205+AJ213)*AJ185</f>
        <v/>
      </c>
      <c r="AK220" s="24">
        <f>-(AK205+AK213)*AK185</f>
        <v/>
      </c>
      <c r="AL220" s="24">
        <f>-(AL205+AL213)*AL185</f>
        <v/>
      </c>
      <c r="AN220" s="9" t="n">
        <v>-3950</v>
      </c>
      <c r="AO220" s="9" t="n">
        <v>-6550</v>
      </c>
      <c r="AP220" s="9" t="n">
        <v>-4400</v>
      </c>
      <c r="AQ220" s="9" t="n">
        <v>-9500</v>
      </c>
      <c r="AR220" s="9" t="n">
        <v>-11281</v>
      </c>
      <c r="AS220" s="24">
        <f>AA220+AB220+AC220+AD220</f>
        <v/>
      </c>
      <c r="AT220" s="24">
        <f>AE220+AF220+AG220+AH220</f>
        <v/>
      </c>
      <c r="AU220" s="24">
        <f>AI220+AJ220+AK220+AL220</f>
        <v/>
      </c>
      <c r="AV220" s="24">
        <f>-(AV205+AV213)*AV185</f>
        <v/>
      </c>
      <c r="AW220" s="24">
        <f>-(AW205+AW213)*AW185</f>
        <v/>
      </c>
    </row>
    <row r="221">
      <c r="C221" s="8" t="inlineStr">
        <is>
          <t>Proceeds from Re-issuance of Treasury Stock</t>
        </is>
      </c>
      <c r="G221" s="13" t="n">
        <v>87</v>
      </c>
      <c r="H221" s="13" t="n">
        <v>0</v>
      </c>
      <c r="I221" s="13" t="n">
        <v>203</v>
      </c>
      <c r="J221" s="13" t="n">
        <v>1</v>
      </c>
      <c r="K221" s="13" t="n">
        <v>91</v>
      </c>
      <c r="L221" s="13" t="n">
        <v>0</v>
      </c>
      <c r="M221" s="13" t="n">
        <v>187</v>
      </c>
      <c r="N221" s="13" t="n">
        <v>0</v>
      </c>
      <c r="O221" s="13" t="n">
        <v>69</v>
      </c>
      <c r="P221" s="13" t="n">
        <v>1</v>
      </c>
      <c r="Q221" s="13" t="n">
        <v>244</v>
      </c>
      <c r="R221" s="13" t="n">
        <v>0</v>
      </c>
      <c r="S221" s="13" t="n">
        <v>97</v>
      </c>
      <c r="T221" s="13" t="n">
        <v>0</v>
      </c>
      <c r="U221" s="13" t="n">
        <v>264</v>
      </c>
      <c r="V221" s="13" t="n">
        <v>0</v>
      </c>
      <c r="W221" s="13" t="n">
        <v>96</v>
      </c>
      <c r="X221" s="13" t="n">
        <v>0</v>
      </c>
      <c r="Y221" s="13" t="n">
        <v>252</v>
      </c>
      <c r="Z221" s="13" t="n">
        <v>0</v>
      </c>
      <c r="AA221" s="13" t="n">
        <v>84</v>
      </c>
      <c r="AB221" s="13" t="n">
        <v>0</v>
      </c>
      <c r="AC221" s="25">
        <f>AC13*AC182</f>
        <v/>
      </c>
      <c r="AD221" s="25">
        <f>AD13*AD182</f>
        <v/>
      </c>
      <c r="AE221" s="25">
        <f>AE13*AE182</f>
        <v/>
      </c>
      <c r="AF221" s="25">
        <f>AF13*AF182</f>
        <v/>
      </c>
      <c r="AG221" s="25">
        <f>AG13*AG182</f>
        <v/>
      </c>
      <c r="AH221" s="25">
        <f>AH13*AH182</f>
        <v/>
      </c>
      <c r="AI221" s="25">
        <f>AI13*AI182</f>
        <v/>
      </c>
      <c r="AJ221" s="25">
        <f>AJ13*AJ182</f>
        <v/>
      </c>
      <c r="AK221" s="25">
        <f>AK13*AK182</f>
        <v/>
      </c>
      <c r="AL221" s="25">
        <f>AL13*AL182</f>
        <v/>
      </c>
      <c r="AN221" s="13" t="n">
        <v>291</v>
      </c>
      <c r="AO221" s="13" t="n">
        <v>278</v>
      </c>
      <c r="AP221" s="13" t="n">
        <v>314</v>
      </c>
      <c r="AQ221" s="13" t="n">
        <v>361</v>
      </c>
      <c r="AR221" s="13" t="n">
        <v>348</v>
      </c>
      <c r="AS221" s="25">
        <f>AA221+AB221+AC221+AD221</f>
        <v/>
      </c>
      <c r="AT221" s="25">
        <f>AE221+AF221+AG221+AH221</f>
        <v/>
      </c>
      <c r="AU221" s="25">
        <f>AI221+AJ221+AK221+AL221</f>
        <v/>
      </c>
      <c r="AV221" s="25">
        <f>AV13*AV182</f>
        <v/>
      </c>
      <c r="AW221" s="25">
        <f>AW13*AW182</f>
        <v/>
      </c>
    </row>
    <row r="222">
      <c r="C222" s="8" t="inlineStr">
        <is>
          <t>Taxes Paid re: Net Share Settlement of Equity Awards</t>
        </is>
      </c>
      <c r="G222" s="13" t="n">
        <v>-391</v>
      </c>
      <c r="H222" s="13" t="n">
        <v>-89</v>
      </c>
      <c r="I222" s="13" t="n">
        <v>-122</v>
      </c>
      <c r="J222" s="13" t="n">
        <v>-117</v>
      </c>
      <c r="K222" s="13" t="n">
        <v>-266</v>
      </c>
      <c r="L222" s="13" t="n">
        <v>-101</v>
      </c>
      <c r="M222" s="13" t="n">
        <v>-84</v>
      </c>
      <c r="N222" s="13" t="n">
        <v>-67</v>
      </c>
      <c r="O222" s="13" t="n">
        <v>-164</v>
      </c>
      <c r="P222" s="13" t="n">
        <v>-103</v>
      </c>
      <c r="Q222" s="13" t="n">
        <v>-120</v>
      </c>
      <c r="R222" s="13" t="n">
        <v>-202</v>
      </c>
      <c r="S222" s="13" t="n">
        <v>-222</v>
      </c>
      <c r="T222" s="13" t="n">
        <v>-135</v>
      </c>
      <c r="U222" s="13" t="n">
        <v>-168</v>
      </c>
      <c r="V222" s="13" t="n">
        <v>-152</v>
      </c>
      <c r="W222" s="13" t="n">
        <v>-159</v>
      </c>
      <c r="X222" s="13" t="n">
        <v>-112</v>
      </c>
      <c r="Y222" s="13" t="n">
        <v>-110</v>
      </c>
      <c r="Z222" s="13" t="n">
        <v>-94</v>
      </c>
      <c r="AA222" s="13" t="n">
        <v>-123</v>
      </c>
      <c r="AB222" s="13" t="n">
        <v>-91</v>
      </c>
      <c r="AC222" s="25">
        <f>-AC13*AC183</f>
        <v/>
      </c>
      <c r="AD222" s="25">
        <f>-AD13*AD183</f>
        <v/>
      </c>
      <c r="AE222" s="25">
        <f>-AE13*AE183</f>
        <v/>
      </c>
      <c r="AF222" s="25">
        <f>-AF13*AF183</f>
        <v/>
      </c>
      <c r="AG222" s="25">
        <f>-AG13*AG183</f>
        <v/>
      </c>
      <c r="AH222" s="25">
        <f>-AH13*AH183</f>
        <v/>
      </c>
      <c r="AI222" s="25">
        <f>-AI13*AI183</f>
        <v/>
      </c>
      <c r="AJ222" s="25">
        <f>-AJ13*AJ183</f>
        <v/>
      </c>
      <c r="AK222" s="25">
        <f>-AK13*AK183</f>
        <v/>
      </c>
      <c r="AL222" s="25">
        <f>-AL13*AL183</f>
        <v/>
      </c>
      <c r="AN222" s="13" t="n">
        <v>-719</v>
      </c>
      <c r="AO222" s="13" t="n">
        <v>-518</v>
      </c>
      <c r="AP222" s="13" t="n">
        <v>-589</v>
      </c>
      <c r="AQ222" s="13" t="n">
        <v>-677</v>
      </c>
      <c r="AR222" s="13" t="n">
        <v>-475</v>
      </c>
      <c r="AS222" s="25">
        <f>AA222+AB222+AC222+AD222</f>
        <v/>
      </c>
      <c r="AT222" s="25">
        <f>AE222+AF222+AG222+AH222</f>
        <v/>
      </c>
      <c r="AU222" s="25">
        <f>AI222+AJ222+AK222+AL222</f>
        <v/>
      </c>
      <c r="AV222" s="25">
        <f>-AV13*AV183</f>
        <v/>
      </c>
      <c r="AW222" s="25">
        <f>-AW13*AW183</f>
        <v/>
      </c>
    </row>
    <row r="223">
      <c r="C223" s="8" t="inlineStr">
        <is>
          <t>Proceeds from Issuance of Debt</t>
        </is>
      </c>
      <c r="G223" s="13" t="n">
        <v>0</v>
      </c>
      <c r="H223" s="13" t="n">
        <v>0</v>
      </c>
      <c r="I223" s="13" t="n">
        <v>0</v>
      </c>
      <c r="J223" s="13" t="n">
        <v>0</v>
      </c>
      <c r="N223" s="13" t="n">
        <v>0</v>
      </c>
      <c r="T223" s="13" t="n">
        <v>1997</v>
      </c>
      <c r="U223" s="13" t="n">
        <v>0</v>
      </c>
      <c r="V223" s="13" t="n">
        <v>0</v>
      </c>
      <c r="W223" s="13" t="n">
        <v>1997</v>
      </c>
      <c r="X223" s="13" t="n">
        <v>0</v>
      </c>
      <c r="Y223" s="13" t="n">
        <v>0</v>
      </c>
      <c r="Z223" s="13" t="n">
        <v>0</v>
      </c>
      <c r="AA223" s="13" t="n">
        <v>0</v>
      </c>
      <c r="AB223" s="13" t="n">
        <v>493</v>
      </c>
      <c r="AC223" s="29" t="n">
        <v>0</v>
      </c>
      <c r="AD223" s="29" t="n">
        <v>0</v>
      </c>
      <c r="AE223" s="29" t="n">
        <v>0</v>
      </c>
      <c r="AF223" s="29" t="n">
        <v>0</v>
      </c>
      <c r="AG223" s="29" t="n">
        <v>0</v>
      </c>
      <c r="AH223" s="29" t="n">
        <v>0</v>
      </c>
      <c r="AI223" s="29" t="n">
        <v>0</v>
      </c>
      <c r="AJ223" s="29" t="n">
        <v>0</v>
      </c>
      <c r="AK223" s="29" t="n">
        <v>0</v>
      </c>
      <c r="AL223" s="29" t="n">
        <v>0</v>
      </c>
      <c r="AN223" s="13" t="n">
        <v>0</v>
      </c>
      <c r="AO223" s="13" t="n">
        <v>0</v>
      </c>
      <c r="AQ223" s="13" t="n">
        <v>1997</v>
      </c>
      <c r="AR223" s="13" t="n">
        <v>1997</v>
      </c>
      <c r="AS223" s="25">
        <f>AA223+AB223+AC223+AD223</f>
        <v/>
      </c>
      <c r="AT223" s="25">
        <f>AE223+AF223+AG223+AH223</f>
        <v/>
      </c>
      <c r="AU223" s="25">
        <f>AI223+AJ223+AK223+AL223</f>
        <v/>
      </c>
      <c r="AV223" s="29" t="n">
        <v>0</v>
      </c>
      <c r="AW223" s="29" t="n">
        <v>0</v>
      </c>
    </row>
    <row r="224">
      <c r="C224" s="8" t="inlineStr">
        <is>
          <t>Repayment of Debt</t>
        </is>
      </c>
      <c r="G224" s="13" t="n">
        <v>0</v>
      </c>
      <c r="H224" s="13" t="n">
        <v>0</v>
      </c>
      <c r="I224" s="13" t="n">
        <v>0</v>
      </c>
      <c r="J224" s="13" t="n">
        <v>0</v>
      </c>
      <c r="N224" s="13" t="n">
        <v>0</v>
      </c>
      <c r="O224" s="13" t="n">
        <v>-500</v>
      </c>
      <c r="P224" s="13" t="n">
        <v>0</v>
      </c>
      <c r="Q224" s="13" t="n">
        <v>0</v>
      </c>
      <c r="R224" s="13" t="n">
        <v>0</v>
      </c>
      <c r="S224" s="13" t="n">
        <v>0</v>
      </c>
      <c r="T224" s="13" t="n">
        <v>0</v>
      </c>
      <c r="U224" s="13" t="n">
        <v>0</v>
      </c>
      <c r="V224" s="13" t="n">
        <v>0</v>
      </c>
      <c r="W224" s="13" t="n">
        <v>-1500</v>
      </c>
      <c r="X224" s="13" t="n">
        <v>0</v>
      </c>
      <c r="Y224" s="13" t="n">
        <v>0</v>
      </c>
      <c r="Z224" s="13" t="n">
        <v>0</v>
      </c>
      <c r="AA224" s="13" t="n">
        <v>0</v>
      </c>
      <c r="AB224" s="13" t="n">
        <v>0</v>
      </c>
      <c r="AC224" s="29" t="n">
        <v>0</v>
      </c>
      <c r="AD224" s="29" t="n">
        <v>0</v>
      </c>
      <c r="AE224" s="29" t="n">
        <v>0</v>
      </c>
      <c r="AF224" s="29" t="n">
        <v>0</v>
      </c>
      <c r="AG224" s="29" t="n">
        <v>0</v>
      </c>
      <c r="AH224" s="29" t="n">
        <v>0</v>
      </c>
      <c r="AI224" s="29" t="n">
        <v>0</v>
      </c>
      <c r="AJ224" s="29" t="n">
        <v>0</v>
      </c>
      <c r="AK224" s="29" t="n">
        <v>0</v>
      </c>
      <c r="AL224" s="29" t="n">
        <v>0</v>
      </c>
      <c r="AN224" s="13" t="n">
        <v>0</v>
      </c>
      <c r="AO224" s="13" t="n">
        <v>0</v>
      </c>
      <c r="AP224" s="13" t="n">
        <v>-500</v>
      </c>
      <c r="AQ224" s="13" t="n">
        <v>0</v>
      </c>
      <c r="AR224" s="13" t="n">
        <v>-1500</v>
      </c>
      <c r="AS224" s="25">
        <f>AA224+AB224+AC224+AD224</f>
        <v/>
      </c>
      <c r="AT224" s="25">
        <f>AE224+AF224+AG224+AH224</f>
        <v/>
      </c>
      <c r="AU224" s="25">
        <f>AI224+AJ224+AK224+AL224</f>
        <v/>
      </c>
      <c r="AV224" s="29" t="n">
        <v>0</v>
      </c>
      <c r="AW224" s="29" t="n">
        <v>0</v>
      </c>
    </row>
    <row r="225">
      <c r="C225" s="8" t="inlineStr">
        <is>
          <t>Other Financing Activities, Net</t>
        </is>
      </c>
      <c r="G225" s="13" t="n">
        <v>10</v>
      </c>
      <c r="H225" s="13" t="n">
        <v>9</v>
      </c>
      <c r="I225" s="13" t="n">
        <v>20</v>
      </c>
      <c r="J225" s="13" t="n">
        <v>38</v>
      </c>
      <c r="K225" s="13" t="n">
        <v>-29</v>
      </c>
      <c r="L225" s="13" t="n">
        <v>51</v>
      </c>
      <c r="M225" s="13" t="n">
        <v>37</v>
      </c>
      <c r="N225" s="13" t="n">
        <v>-94</v>
      </c>
      <c r="O225" s="13" t="n">
        <v>-19</v>
      </c>
      <c r="P225" s="13" t="n">
        <v>22</v>
      </c>
      <c r="Q225" s="13" t="n">
        <v>5</v>
      </c>
      <c r="R225" s="13" t="n">
        <v>-15</v>
      </c>
      <c r="S225" s="13" t="n">
        <v>-3</v>
      </c>
      <c r="T225" s="13" t="n">
        <v>-4</v>
      </c>
      <c r="U225" s="13" t="n">
        <v>-49</v>
      </c>
      <c r="V225" s="13" t="n">
        <v>151</v>
      </c>
      <c r="W225" s="13" t="n">
        <v>-25</v>
      </c>
      <c r="X225" s="13" t="n">
        <v>-176</v>
      </c>
      <c r="Y225" s="13" t="n">
        <v>39</v>
      </c>
      <c r="Z225" s="13" t="n">
        <v>13</v>
      </c>
      <c r="AA225" s="13" t="n">
        <v>-27</v>
      </c>
      <c r="AB225" s="13" t="n">
        <v>-146</v>
      </c>
      <c r="AC225" s="29" t="n">
        <v>0</v>
      </c>
      <c r="AD225" s="29" t="n">
        <v>0</v>
      </c>
      <c r="AE225" s="29" t="n">
        <v>0</v>
      </c>
      <c r="AF225" s="29" t="n">
        <v>0</v>
      </c>
      <c r="AG225" s="29" t="n">
        <v>0</v>
      </c>
      <c r="AH225" s="29" t="n">
        <v>0</v>
      </c>
      <c r="AI225" s="29" t="n">
        <v>0</v>
      </c>
      <c r="AJ225" s="29" t="n">
        <v>0</v>
      </c>
      <c r="AK225" s="29" t="n">
        <v>0</v>
      </c>
      <c r="AL225" s="29" t="n">
        <v>0</v>
      </c>
      <c r="AN225" s="13" t="n">
        <v>77</v>
      </c>
      <c r="AO225" s="13" t="n">
        <v>-35</v>
      </c>
      <c r="AP225" s="13" t="n">
        <v>-7</v>
      </c>
      <c r="AQ225" s="13" t="n">
        <v>95</v>
      </c>
      <c r="AR225" s="13" t="n">
        <v>-149</v>
      </c>
      <c r="AS225" s="25">
        <f>AA225+AB225+AC225+AD225</f>
        <v/>
      </c>
      <c r="AT225" s="25">
        <f>AE225+AF225+AG225+AH225</f>
        <v/>
      </c>
      <c r="AU225" s="25">
        <f>AI225+AJ225+AK225+AL225</f>
        <v/>
      </c>
      <c r="AV225" s="29" t="n">
        <v>0</v>
      </c>
      <c r="AW225" s="29" t="n">
        <v>0</v>
      </c>
    </row>
    <row r="226">
      <c r="B226" s="6" t="inlineStr">
        <is>
          <t>Cash Flow from Financing Activities</t>
        </is>
      </c>
      <c r="G226" s="10">
        <f>G220+G221+G222+G223+G224+G225</f>
        <v/>
      </c>
      <c r="H226" s="10">
        <f>H220+H221+H222+H223+H224+H225</f>
        <v/>
      </c>
      <c r="I226" s="10">
        <f>I220+I221+I222+I223+I224+I225</f>
        <v/>
      </c>
      <c r="J226" s="10">
        <f>J220+J221+J222+J223+J224+J225</f>
        <v/>
      </c>
      <c r="K226" s="10">
        <f>K220+K221+K222+K223+K224+K225</f>
        <v/>
      </c>
      <c r="L226" s="10">
        <f>L220+L221+L222+L223+L224+L225</f>
        <v/>
      </c>
      <c r="M226" s="10">
        <f>M220+M221+M222+M223+M224+M225</f>
        <v/>
      </c>
      <c r="N226" s="10">
        <f>N220+N221+N222+N223+N224+N225</f>
        <v/>
      </c>
      <c r="O226" s="10">
        <f>O220+O221+O222+O223+O224+O225</f>
        <v/>
      </c>
      <c r="P226" s="10">
        <f>P220+P221+P222+P223+P224+P225</f>
        <v/>
      </c>
      <c r="Q226" s="10">
        <f>Q220+Q221+Q222+Q223+Q224+Q225</f>
        <v/>
      </c>
      <c r="R226" s="10">
        <f>R220+R221+R222+R223+R224+R225</f>
        <v/>
      </c>
      <c r="S226" s="10">
        <f>S220+S221+S222+S223+S224+S225</f>
        <v/>
      </c>
      <c r="T226" s="10">
        <f>T220+T221+T222+T223+T224+T225</f>
        <v/>
      </c>
      <c r="U226" s="10">
        <f>U220+U221+U222+U223+U224+U225</f>
        <v/>
      </c>
      <c r="V226" s="10">
        <f>V220+V221+V222+V223+V224+V225</f>
        <v/>
      </c>
      <c r="W226" s="10">
        <f>W220+W221+W222+W223+W224+W225</f>
        <v/>
      </c>
      <c r="X226" s="10">
        <f>X220+X221+X222+X223+X224+X225</f>
        <v/>
      </c>
      <c r="Y226" s="10">
        <f>Y220+Y221+Y222+Y223+Y224+Y225</f>
        <v/>
      </c>
      <c r="Z226" s="10">
        <f>Z220+Z221+Z222+Z223+Z224+Z225</f>
        <v/>
      </c>
      <c r="AA226" s="10">
        <f>AA220+AA221+AA222+AA223+AA224+AA225</f>
        <v/>
      </c>
      <c r="AB226" s="10">
        <f>AB220+AB221+AB222+AB223+AB224+AB225</f>
        <v/>
      </c>
      <c r="AC226" s="10">
        <f>AC220+AC221+AC222+AC223+AC224+AC225</f>
        <v/>
      </c>
      <c r="AD226" s="10">
        <f>AD220+AD221+AD222+AD223+AD224+AD225</f>
        <v/>
      </c>
      <c r="AE226" s="10">
        <f>AE220+AE221+AE222+AE223+AE224+AE225</f>
        <v/>
      </c>
      <c r="AF226" s="10">
        <f>AF220+AF221+AF222+AF223+AF224+AF225</f>
        <v/>
      </c>
      <c r="AG226" s="10">
        <f>AG220+AG221+AG222+AG223+AG224+AG225</f>
        <v/>
      </c>
      <c r="AH226" s="10">
        <f>AH220+AH221+AH222+AH223+AH224+AH225</f>
        <v/>
      </c>
      <c r="AI226" s="10">
        <f>AI220+AI221+AI222+AI223+AI224+AI225</f>
        <v/>
      </c>
      <c r="AJ226" s="10">
        <f>AJ220+AJ221+AJ222+AJ223+AJ224+AJ225</f>
        <v/>
      </c>
      <c r="AK226" s="10">
        <f>AK220+AK221+AK222+AK223+AK224+AK225</f>
        <v/>
      </c>
      <c r="AL226" s="10">
        <f>AL220+AL221+AL222+AL223+AL224+AL225</f>
        <v/>
      </c>
      <c r="AN226" s="10">
        <f>AN220+AN221+AN222+AN223+AN224+AN225</f>
        <v/>
      </c>
      <c r="AO226" s="10">
        <f>AO220+AO221+AO222+AO223+AO224+AO225</f>
        <v/>
      </c>
      <c r="AP226" s="10">
        <f>AP220+AP221+AP222+AP223+AP224+AP225</f>
        <v/>
      </c>
      <c r="AQ226" s="10">
        <f>AQ220+AQ221+AQ222+AQ223+AQ224+AQ225</f>
        <v/>
      </c>
      <c r="AR226" s="10">
        <f>AR220+AR221+AR222+AR223+AR224+AR225</f>
        <v/>
      </c>
      <c r="AS226" s="26">
        <f>AA226+AB226+AC226+AD226</f>
        <v/>
      </c>
      <c r="AT226" s="26">
        <f>AE226+AF226+AG226+AH226</f>
        <v/>
      </c>
      <c r="AU226" s="26">
        <f>AI226+AJ226+AK226+AL226</f>
        <v/>
      </c>
      <c r="AV226" s="10">
        <f>AV220+AV221+AV222+AV223+AV224+AV225</f>
        <v/>
      </c>
      <c r="AW226" s="10">
        <f>AW220+AW221+AW222+AW223+AW224+AW225</f>
        <v/>
      </c>
    </row>
    <row r="227">
      <c r="D227" s="3" t="inlineStr">
        <is>
          <t>Recon: CFF</t>
        </is>
      </c>
      <c r="G227" s="27">
        <f>IF(_reported!G25="","",G226-_reported!G25)</f>
        <v/>
      </c>
      <c r="H227" s="27">
        <f>IF(_reported!H25="","",H226-_reported!H25)</f>
        <v/>
      </c>
      <c r="I227" s="27">
        <f>IF(_reported!I25="","",I226-_reported!I25)</f>
        <v/>
      </c>
      <c r="J227" s="27">
        <f>IF(_reported!J25="","",J226-_reported!J25)</f>
        <v/>
      </c>
      <c r="K227" s="27">
        <f>IF(_reported!K25="","",K226-_reported!K25)</f>
        <v/>
      </c>
      <c r="L227" s="27">
        <f>IF(_reported!L25="","",L226-_reported!L25)</f>
        <v/>
      </c>
      <c r="M227" s="27">
        <f>IF(_reported!M25="","",M226-_reported!M25)</f>
        <v/>
      </c>
      <c r="N227" s="27">
        <f>IF(_reported!N25="","",N226-_reported!N25)</f>
        <v/>
      </c>
      <c r="O227" s="27">
        <f>IF(_reported!O25="","",O226-_reported!O25)</f>
        <v/>
      </c>
      <c r="P227" s="27">
        <f>IF(_reported!P25="","",P226-_reported!P25)</f>
        <v/>
      </c>
      <c r="Q227" s="27">
        <f>IF(_reported!Q25="","",Q226-_reported!Q25)</f>
        <v/>
      </c>
      <c r="R227" s="27">
        <f>IF(_reported!R25="","",R226-_reported!R25)</f>
        <v/>
      </c>
      <c r="S227" s="27">
        <f>IF(_reported!S25="","",S226-_reported!S25)</f>
        <v/>
      </c>
      <c r="T227" s="27">
        <f>IF(_reported!T25="","",T226-_reported!T25)</f>
        <v/>
      </c>
      <c r="U227" s="27">
        <f>IF(_reported!U25="","",U226-_reported!U25)</f>
        <v/>
      </c>
      <c r="V227" s="27">
        <f>IF(_reported!V25="","",V226-_reported!V25)</f>
        <v/>
      </c>
      <c r="W227" s="27">
        <f>IF(_reported!W25="","",W226-_reported!W25)</f>
        <v/>
      </c>
      <c r="X227" s="27">
        <f>IF(_reported!X25="","",X226-_reported!X25)</f>
        <v/>
      </c>
      <c r="Y227" s="27">
        <f>IF(_reported!Y25="","",Y226-_reported!Y25)</f>
        <v/>
      </c>
      <c r="Z227" s="27">
        <f>IF(_reported!Z25="","",Z226-_reported!Z25)</f>
        <v/>
      </c>
      <c r="AA227" s="27">
        <f>IF(_reported!AA25="","",AA226-_reported!AA25)</f>
        <v/>
      </c>
      <c r="AB227" s="27">
        <f>IF(_reported!AB25="","",AB226-_reported!AB25)</f>
        <v/>
      </c>
      <c r="AN227" s="27">
        <f>IF(_reported!AN25="","",AN226-_reported!AN25)</f>
        <v/>
      </c>
      <c r="AO227" s="27">
        <f>IF(_reported!AO25="","",AO226-_reported!AO25)</f>
        <v/>
      </c>
      <c r="AP227" s="27">
        <f>IF(_reported!AP25="","",AP226-_reported!AP25)</f>
        <v/>
      </c>
      <c r="AQ227" s="27">
        <f>IF(_reported!AQ25="","",AQ226-_reported!AQ25)</f>
        <v/>
      </c>
      <c r="AR227" s="27">
        <f>IF(_reported!AR25="","",AR226-_reported!AR25)</f>
        <v/>
      </c>
    </row>
    <row r="228"/>
    <row r="229">
      <c r="C229" s="8" t="inlineStr">
        <is>
          <t>Effect of FX Rate Changes on Cash</t>
        </is>
      </c>
      <c r="G229" s="9" t="n">
        <v>4</v>
      </c>
      <c r="H229" s="9" t="n">
        <v>-3</v>
      </c>
      <c r="I229" s="9" t="n">
        <v>1</v>
      </c>
      <c r="J229" s="9" t="n">
        <v>-28</v>
      </c>
      <c r="K229" s="9" t="n">
        <v>-10</v>
      </c>
      <c r="L229" s="9" t="n">
        <v>-26</v>
      </c>
      <c r="M229" s="9" t="n">
        <v>-36</v>
      </c>
      <c r="N229" s="9" t="n">
        <v>21</v>
      </c>
      <c r="O229" s="9" t="n">
        <v>1</v>
      </c>
      <c r="P229" s="9" t="n">
        <v>3</v>
      </c>
      <c r="Q229" s="9" t="n">
        <v>-2</v>
      </c>
      <c r="R229" s="9" t="n">
        <v>7</v>
      </c>
      <c r="S229" s="9" t="n">
        <v>1</v>
      </c>
      <c r="T229" s="9" t="n">
        <v>-3</v>
      </c>
      <c r="U229" s="9" t="n">
        <v>12</v>
      </c>
      <c r="V229" s="9" t="n">
        <v>-19</v>
      </c>
      <c r="W229" s="9" t="n">
        <v>-12</v>
      </c>
      <c r="X229" s="9" t="n">
        <v>48</v>
      </c>
      <c r="Y229" s="9" t="n">
        <v>8</v>
      </c>
      <c r="Z229" s="9" t="n">
        <v>-10</v>
      </c>
      <c r="AA229" s="9" t="n">
        <v>13</v>
      </c>
      <c r="AB229" s="9" t="n">
        <v>-9</v>
      </c>
      <c r="AC229" s="28" t="n">
        <v>0</v>
      </c>
      <c r="AD229" s="28" t="n">
        <v>0</v>
      </c>
      <c r="AE229" s="28" t="n">
        <v>0</v>
      </c>
      <c r="AF229" s="28" t="n">
        <v>0</v>
      </c>
      <c r="AG229" s="28" t="n">
        <v>0</v>
      </c>
      <c r="AH229" s="28" t="n">
        <v>0</v>
      </c>
      <c r="AI229" s="28" t="n">
        <v>0</v>
      </c>
      <c r="AJ229" s="28" t="n">
        <v>0</v>
      </c>
      <c r="AK229" s="28" t="n">
        <v>0</v>
      </c>
      <c r="AL229" s="28" t="n">
        <v>0</v>
      </c>
      <c r="AN229" s="9" t="n">
        <v>-26</v>
      </c>
      <c r="AO229" s="9" t="n">
        <v>-51</v>
      </c>
      <c r="AP229" s="9" t="n">
        <v>9</v>
      </c>
      <c r="AQ229" s="9" t="n">
        <v>-9</v>
      </c>
      <c r="AR229" s="9" t="n">
        <v>34</v>
      </c>
      <c r="AS229" s="24">
        <f>AA229+AB229+AC229+AD229</f>
        <v/>
      </c>
      <c r="AT229" s="24">
        <f>AE229+AF229+AG229+AH229</f>
        <v/>
      </c>
      <c r="AU229" s="24">
        <f>AI229+AJ229+AK229+AL229</f>
        <v/>
      </c>
      <c r="AV229" s="28" t="n">
        <v>0</v>
      </c>
      <c r="AW229" s="28" t="n">
        <v>0</v>
      </c>
    </row>
    <row r="230">
      <c r="B230" s="6" t="inlineStr">
        <is>
          <t>Net Change in Cash</t>
        </is>
      </c>
      <c r="G230" s="10">
        <f>G205+G217+G226+G229</f>
        <v/>
      </c>
      <c r="H230" s="10">
        <f>H205+H217+H226+H229</f>
        <v/>
      </c>
      <c r="I230" s="10">
        <f>I205+I217+I226+I229</f>
        <v/>
      </c>
      <c r="J230" s="10">
        <f>J205+J217+J226+J229</f>
        <v/>
      </c>
      <c r="K230" s="10">
        <f>K205+K217+K226+K229</f>
        <v/>
      </c>
      <c r="L230" s="10">
        <f>L205+L217+L226+L229</f>
        <v/>
      </c>
      <c r="M230" s="10">
        <f>M205+M217+M226+M229</f>
        <v/>
      </c>
      <c r="N230" s="10">
        <f>N205+N217+N226+N229</f>
        <v/>
      </c>
      <c r="O230" s="10">
        <f>O205+O217+O226+O229</f>
        <v/>
      </c>
      <c r="P230" s="10">
        <f>P205+P217+P226+P229</f>
        <v/>
      </c>
      <c r="Q230" s="10">
        <f>Q205+Q217+Q226+Q229</f>
        <v/>
      </c>
      <c r="R230" s="10">
        <f>R205+R217+R226+R229</f>
        <v/>
      </c>
      <c r="S230" s="10">
        <f>S205+S217+S226+S229</f>
        <v/>
      </c>
      <c r="T230" s="10">
        <f>T205+T217+T226+T229</f>
        <v/>
      </c>
      <c r="U230" s="10">
        <f>U205+U217+U226+U229</f>
        <v/>
      </c>
      <c r="V230" s="10">
        <f>V205+V217+V226+V229</f>
        <v/>
      </c>
      <c r="W230" s="10">
        <f>W205+W217+W226+W229</f>
        <v/>
      </c>
      <c r="X230" s="10">
        <f>X205+X217+X226+X229</f>
        <v/>
      </c>
      <c r="Y230" s="10">
        <f>Y205+Y217+Y226+Y229</f>
        <v/>
      </c>
      <c r="Z230" s="10">
        <f>Z205+Z217+Z226+Z229</f>
        <v/>
      </c>
      <c r="AA230" s="10">
        <f>AA205+AA217+AA226+AA229</f>
        <v/>
      </c>
      <c r="AB230" s="10">
        <f>AB205+AB217+AB226+AB229</f>
        <v/>
      </c>
      <c r="AC230" s="10">
        <f>AC205+AC217+AC226+AC229</f>
        <v/>
      </c>
      <c r="AD230" s="10">
        <f>AD205+AD217+AD226+AD229</f>
        <v/>
      </c>
      <c r="AE230" s="10">
        <f>AE205+AE217+AE226+AE229</f>
        <v/>
      </c>
      <c r="AF230" s="10">
        <f>AF205+AF217+AF226+AF229</f>
        <v/>
      </c>
      <c r="AG230" s="10">
        <f>AG205+AG217+AG226+AG229</f>
        <v/>
      </c>
      <c r="AH230" s="10">
        <f>AH205+AH217+AH226+AH229</f>
        <v/>
      </c>
      <c r="AI230" s="10">
        <f>AI205+AI217+AI226+AI229</f>
        <v/>
      </c>
      <c r="AJ230" s="10">
        <f>AJ205+AJ217+AJ226+AJ229</f>
        <v/>
      </c>
      <c r="AK230" s="10">
        <f>AK205+AK217+AK226+AK229</f>
        <v/>
      </c>
      <c r="AL230" s="10">
        <f>AL205+AL217+AL226+AL229</f>
        <v/>
      </c>
      <c r="AN230" s="10">
        <f>AN205+AN217+AN226+AN229</f>
        <v/>
      </c>
      <c r="AO230" s="10">
        <f>AO205+AO217+AO226+AO229</f>
        <v/>
      </c>
      <c r="AP230" s="10">
        <f>AP205+AP217+AP226+AP229</f>
        <v/>
      </c>
      <c r="AQ230" s="10">
        <f>AQ205+AQ217+AQ226+AQ229</f>
        <v/>
      </c>
      <c r="AR230" s="10">
        <f>AR205+AR217+AR226+AR229</f>
        <v/>
      </c>
      <c r="AS230" s="26">
        <f>AA230+AB230+AC230+AD230</f>
        <v/>
      </c>
      <c r="AT230" s="26">
        <f>AE230+AF230+AG230+AH230</f>
        <v/>
      </c>
      <c r="AU230" s="26">
        <f>AI230+AJ230+AK230+AL230</f>
        <v/>
      </c>
      <c r="AV230" s="10">
        <f>AV205+AV217+AV226+AV229</f>
        <v/>
      </c>
      <c r="AW230" s="10">
        <f>AW205+AW217+AW226+AW229</f>
        <v/>
      </c>
    </row>
    <row r="231">
      <c r="D231" s="3" t="inlineStr">
        <is>
          <t>Recon: Net Change in Cash</t>
        </is>
      </c>
      <c r="G231" s="27">
        <f>IF(_reported!G26="","",G230-_reported!G26)</f>
        <v/>
      </c>
      <c r="H231" s="27">
        <f>IF(_reported!H26="","",H230-_reported!H26)</f>
        <v/>
      </c>
      <c r="I231" s="27">
        <f>IF(_reported!I26="","",I230-_reported!I26)</f>
        <v/>
      </c>
      <c r="J231" s="27">
        <f>IF(_reported!J26="","",J230-_reported!J26)</f>
        <v/>
      </c>
      <c r="K231" s="27">
        <f>IF(_reported!K26="","",K230-_reported!K26)</f>
        <v/>
      </c>
      <c r="L231" s="27">
        <f>IF(_reported!L26="","",L230-_reported!L26)</f>
        <v/>
      </c>
      <c r="M231" s="27">
        <f>IF(_reported!M26="","",M230-_reported!M26)</f>
        <v/>
      </c>
      <c r="N231" s="27">
        <f>IF(_reported!N26="","",N230-_reported!N26)</f>
        <v/>
      </c>
      <c r="O231" s="27">
        <f>IF(_reported!O26="","",O230-_reported!O26)</f>
        <v/>
      </c>
      <c r="P231" s="27">
        <f>IF(_reported!P26="","",P230-_reported!P26)</f>
        <v/>
      </c>
      <c r="Q231" s="27">
        <f>IF(_reported!Q26="","",Q230-_reported!Q26)</f>
        <v/>
      </c>
      <c r="R231" s="27">
        <f>IF(_reported!R26="","",R230-_reported!R26)</f>
        <v/>
      </c>
      <c r="S231" s="27">
        <f>IF(_reported!S26="","",S230-_reported!S26)</f>
        <v/>
      </c>
      <c r="T231" s="27">
        <f>IF(_reported!T26="","",T230-_reported!T26)</f>
        <v/>
      </c>
      <c r="U231" s="27">
        <f>IF(_reported!U26="","",U230-_reported!U26)</f>
        <v/>
      </c>
      <c r="V231" s="27">
        <f>IF(_reported!V26="","",V230-_reported!V26)</f>
        <v/>
      </c>
      <c r="W231" s="27">
        <f>IF(_reported!W26="","",W230-_reported!W26)</f>
        <v/>
      </c>
      <c r="X231" s="27">
        <f>IF(_reported!X26="","",X230-_reported!X26)</f>
        <v/>
      </c>
      <c r="Y231" s="27">
        <f>IF(_reported!Y26="","",Y230-_reported!Y26)</f>
        <v/>
      </c>
      <c r="Z231" s="27">
        <f>IF(_reported!Z26="","",Z230-_reported!Z26)</f>
        <v/>
      </c>
      <c r="AA231" s="27">
        <f>IF(_reported!AA26="","",AA230-_reported!AA26)</f>
        <v/>
      </c>
      <c r="AB231" s="27">
        <f>IF(_reported!AB26="","",AB230-_reported!AB26)</f>
        <v/>
      </c>
      <c r="AN231" s="27">
        <f>IF(_reported!AN26="","",AN230-_reported!AN26)</f>
        <v/>
      </c>
      <c r="AO231" s="27">
        <f>IF(_reported!AO26="","",AO230-_reported!AO26)</f>
        <v/>
      </c>
      <c r="AP231" s="27">
        <f>IF(_reported!AP26="","",AP230-_reported!AP26)</f>
        <v/>
      </c>
      <c r="AQ231" s="27">
        <f>IF(_reported!AQ26="","",AQ230-_reported!AQ26)</f>
        <v/>
      </c>
      <c r="AR231" s="27">
        <f>IF(_reported!AR26="","",AR230-_reported!AR26)</f>
        <v/>
      </c>
    </row>
    <row r="232"/>
    <row r="233">
      <c r="C233" s="8" t="inlineStr">
        <is>
          <t>Beginning Cash</t>
        </is>
      </c>
      <c r="G233" s="9" t="n">
        <v>4478</v>
      </c>
      <c r="H233" s="9" t="n">
        <v>3452</v>
      </c>
      <c r="I233" s="9" t="n">
        <v>4250</v>
      </c>
      <c r="J233" s="9" t="n">
        <v>4623</v>
      </c>
      <c r="K233" s="9" t="n">
        <v>3844</v>
      </c>
      <c r="L233" s="9" t="n">
        <v>2739</v>
      </c>
      <c r="M233" s="9" t="n">
        <v>3365</v>
      </c>
      <c r="N233" s="9" t="n">
        <v>3870</v>
      </c>
      <c r="O233" s="9" t="n">
        <v>4236</v>
      </c>
      <c r="P233" s="9" t="n">
        <v>4072</v>
      </c>
      <c r="Q233" s="9" t="n">
        <v>5456</v>
      </c>
      <c r="R233" s="9" t="n">
        <v>6601</v>
      </c>
      <c r="S233" s="9" t="n">
        <v>7141</v>
      </c>
      <c r="T233" s="9" t="n">
        <v>6254</v>
      </c>
      <c r="U233" s="9" t="n">
        <v>7660</v>
      </c>
      <c r="V233" s="9" t="n">
        <v>7193</v>
      </c>
      <c r="W233" s="9" t="n">
        <v>7613</v>
      </c>
      <c r="X233" s="9" t="n">
        <v>6758</v>
      </c>
      <c r="Y233" s="9" t="n">
        <v>4931</v>
      </c>
      <c r="Z233" s="9" t="n">
        <v>4982</v>
      </c>
      <c r="AA233" s="9" t="n">
        <v>5431</v>
      </c>
      <c r="AB233" s="9" t="n">
        <v>6332</v>
      </c>
      <c r="AC233" s="24">
        <f>AB234</f>
        <v/>
      </c>
      <c r="AD233" s="24">
        <f>AC234</f>
        <v/>
      </c>
      <c r="AE233" s="24">
        <f>AD234</f>
        <v/>
      </c>
      <c r="AF233" s="24">
        <f>AE234</f>
        <v/>
      </c>
      <c r="AG233" s="24">
        <f>AF234</f>
        <v/>
      </c>
      <c r="AH233" s="24">
        <f>AG234</f>
        <v/>
      </c>
      <c r="AI233" s="24">
        <f>AH234</f>
        <v/>
      </c>
      <c r="AJ233" s="24">
        <f>AI234</f>
        <v/>
      </c>
      <c r="AK233" s="24">
        <f>AJ234</f>
        <v/>
      </c>
      <c r="AL233" s="24">
        <f>AK234</f>
        <v/>
      </c>
      <c r="AN233" s="9" t="n">
        <v>4478</v>
      </c>
      <c r="AO233" s="9" t="n">
        <v>3844</v>
      </c>
      <c r="AP233" s="9" t="n">
        <v>4236</v>
      </c>
      <c r="AQ233" s="9" t="n">
        <v>7141</v>
      </c>
      <c r="AR233" s="9" t="n">
        <v>7613</v>
      </c>
      <c r="AS233" s="24">
        <f>AA233</f>
        <v/>
      </c>
      <c r="AT233" s="24">
        <f>AE233</f>
        <v/>
      </c>
      <c r="AU233" s="24">
        <f>AI233</f>
        <v/>
      </c>
      <c r="AV233" s="24">
        <f>AU234</f>
        <v/>
      </c>
      <c r="AW233" s="24">
        <f>AV234</f>
        <v/>
      </c>
    </row>
    <row r="234">
      <c r="B234" s="6" t="inlineStr">
        <is>
          <t>Ending Cash</t>
        </is>
      </c>
      <c r="G234" s="10">
        <f>G233+G230</f>
        <v/>
      </c>
      <c r="H234" s="10">
        <f>H233+H230</f>
        <v/>
      </c>
      <c r="I234" s="10">
        <f>I233+I230</f>
        <v/>
      </c>
      <c r="J234" s="10">
        <f>J233+J230</f>
        <v/>
      </c>
      <c r="K234" s="10">
        <f>K233+K230</f>
        <v/>
      </c>
      <c r="L234" s="10">
        <f>L233+L230</f>
        <v/>
      </c>
      <c r="M234" s="10">
        <f>M233+M230</f>
        <v/>
      </c>
      <c r="N234" s="10">
        <f>N233+N230</f>
        <v/>
      </c>
      <c r="O234" s="10">
        <f>O233+O230</f>
        <v/>
      </c>
      <c r="P234" s="10">
        <f>P233+P230</f>
        <v/>
      </c>
      <c r="Q234" s="10">
        <f>Q233+Q230</f>
        <v/>
      </c>
      <c r="R234" s="10">
        <f>R233+R230</f>
        <v/>
      </c>
      <c r="S234" s="10">
        <f>S233+S230</f>
        <v/>
      </c>
      <c r="T234" s="10">
        <f>T233+T230</f>
        <v/>
      </c>
      <c r="U234" s="10">
        <f>U233+U230</f>
        <v/>
      </c>
      <c r="V234" s="10">
        <f>V233+V230</f>
        <v/>
      </c>
      <c r="W234" s="10">
        <f>W233+W230</f>
        <v/>
      </c>
      <c r="X234" s="10">
        <f>X233+X230</f>
        <v/>
      </c>
      <c r="Y234" s="10">
        <f>Y233+Y230</f>
        <v/>
      </c>
      <c r="Z234" s="10">
        <f>Z233+Z230</f>
        <v/>
      </c>
      <c r="AA234" s="10">
        <f>AA233+AA230</f>
        <v/>
      </c>
      <c r="AB234" s="10">
        <f>AB233+AB230</f>
        <v/>
      </c>
      <c r="AC234" s="10">
        <f>AC233+AC230</f>
        <v/>
      </c>
      <c r="AD234" s="10">
        <f>AD233+AD230</f>
        <v/>
      </c>
      <c r="AE234" s="10">
        <f>AE233+AE230</f>
        <v/>
      </c>
      <c r="AF234" s="10">
        <f>AF233+AF230</f>
        <v/>
      </c>
      <c r="AG234" s="10">
        <f>AG233+AG230</f>
        <v/>
      </c>
      <c r="AH234" s="10">
        <f>AH233+AH230</f>
        <v/>
      </c>
      <c r="AI234" s="10">
        <f>AI233+AI230</f>
        <v/>
      </c>
      <c r="AJ234" s="10">
        <f>AJ233+AJ230</f>
        <v/>
      </c>
      <c r="AK234" s="10">
        <f>AK233+AK230</f>
        <v/>
      </c>
      <c r="AL234" s="10">
        <f>AL233+AL230</f>
        <v/>
      </c>
      <c r="AN234" s="10">
        <f>AN233+AN230</f>
        <v/>
      </c>
      <c r="AO234" s="10">
        <f>AO233+AO230</f>
        <v/>
      </c>
      <c r="AP234" s="10">
        <f>AP233+AP230</f>
        <v/>
      </c>
      <c r="AQ234" s="10">
        <f>AQ233+AQ230</f>
        <v/>
      </c>
      <c r="AR234" s="10">
        <f>AR233+AR230</f>
        <v/>
      </c>
      <c r="AS234" s="26">
        <f>AD234</f>
        <v/>
      </c>
      <c r="AT234" s="26">
        <f>AH234</f>
        <v/>
      </c>
      <c r="AU234" s="26">
        <f>AL234</f>
        <v/>
      </c>
      <c r="AV234" s="10">
        <f>AV233+AV230</f>
        <v/>
      </c>
      <c r="AW234" s="10">
        <f>AW233+AW230</f>
        <v/>
      </c>
    </row>
    <row r="235">
      <c r="D235" s="3" t="inlineStr">
        <is>
          <t>Recon: Cash Tie-out (CF Ending Cash − BS Cash)</t>
        </is>
      </c>
      <c r="G235" s="27">
        <f>G234-G108</f>
        <v/>
      </c>
      <c r="H235" s="27">
        <f>H234-H108</f>
        <v/>
      </c>
      <c r="I235" s="27">
        <f>I234-I108</f>
        <v/>
      </c>
      <c r="J235" s="27">
        <f>J234-J108</f>
        <v/>
      </c>
      <c r="K235" s="27">
        <f>K234-K108</f>
        <v/>
      </c>
      <c r="L235" s="27">
        <f>L234-L108</f>
        <v/>
      </c>
      <c r="M235" s="27">
        <f>M234-M108</f>
        <v/>
      </c>
      <c r="N235" s="27">
        <f>N234-N108</f>
        <v/>
      </c>
      <c r="O235" s="27">
        <f>O234-O108</f>
        <v/>
      </c>
      <c r="P235" s="27">
        <f>P234-P108</f>
        <v/>
      </c>
      <c r="Q235" s="27">
        <f>Q234-Q108</f>
        <v/>
      </c>
      <c r="R235" s="27">
        <f>R234-R108</f>
        <v/>
      </c>
      <c r="S235" s="27">
        <f>S234-S108</f>
        <v/>
      </c>
      <c r="T235" s="27">
        <f>T234-T108</f>
        <v/>
      </c>
      <c r="U235" s="27">
        <f>U234-U108</f>
        <v/>
      </c>
      <c r="V235" s="27">
        <f>V234-V108</f>
        <v/>
      </c>
      <c r="W235" s="27">
        <f>W234-W108</f>
        <v/>
      </c>
      <c r="X235" s="27">
        <f>X234-X108</f>
        <v/>
      </c>
      <c r="Y235" s="27">
        <f>Y234-Y108</f>
        <v/>
      </c>
      <c r="Z235" s="27">
        <f>Z234-Z108</f>
        <v/>
      </c>
      <c r="AA235" s="27">
        <f>AA234-AA108</f>
        <v/>
      </c>
      <c r="AB235" s="27">
        <f>AB234-AB108</f>
        <v/>
      </c>
      <c r="AC235" s="37">
        <f>AC234-AC108</f>
        <v/>
      </c>
      <c r="AD235" s="37">
        <f>AD234-AD108</f>
        <v/>
      </c>
      <c r="AE235" s="37">
        <f>AE234-AE108</f>
        <v/>
      </c>
      <c r="AF235" s="37">
        <f>AF234-AF108</f>
        <v/>
      </c>
      <c r="AG235" s="37">
        <f>AG234-AG108</f>
        <v/>
      </c>
      <c r="AH235" s="37">
        <f>AH234-AH108</f>
        <v/>
      </c>
      <c r="AI235" s="37">
        <f>AI234-AI108</f>
        <v/>
      </c>
      <c r="AJ235" s="37">
        <f>AJ234-AJ108</f>
        <v/>
      </c>
      <c r="AK235" s="37">
        <f>AK234-AK108</f>
        <v/>
      </c>
      <c r="AL235" s="37">
        <f>AL234-AL108</f>
        <v/>
      </c>
      <c r="AN235" s="27">
        <f>AN234-AN108</f>
        <v/>
      </c>
      <c r="AO235" s="27">
        <f>AO234-AO108</f>
        <v/>
      </c>
      <c r="AP235" s="27">
        <f>AP234-AP108</f>
        <v/>
      </c>
      <c r="AQ235" s="27">
        <f>AQ234-AQ108</f>
        <v/>
      </c>
      <c r="AR235" s="27">
        <f>AR234-AR108</f>
        <v/>
      </c>
      <c r="AS235" s="37">
        <f>AS234-AS108</f>
        <v/>
      </c>
      <c r="AT235" s="37">
        <f>AT234-AT108</f>
        <v/>
      </c>
      <c r="AU235" s="37">
        <f>AU234-AU108</f>
        <v/>
      </c>
      <c r="AV235" s="37">
        <f>AV234-AV108</f>
        <v/>
      </c>
      <c r="AW235" s="37">
        <f>AW234-AW108</f>
        <v/>
      </c>
    </row>
    <row r="236"/>
    <row r="237"/>
    <row r="238">
      <c r="B238" s="19" t="inlineStr">
        <is>
          <t>Cash Flow Ratios &amp; Assumptions</t>
        </is>
      </c>
      <c r="C238" s="19" t="n"/>
      <c r="D238" s="19" t="n"/>
      <c r="E238" s="19" t="n"/>
      <c r="F238" s="19" t="n"/>
      <c r="G238" s="19" t="n"/>
      <c r="H238" s="19" t="n"/>
      <c r="I238" s="19" t="n"/>
      <c r="J238" s="19" t="n"/>
      <c r="K238" s="19" t="n"/>
      <c r="L238" s="19" t="n"/>
      <c r="M238" s="19" t="n"/>
      <c r="N238" s="19" t="n"/>
      <c r="O238" s="19" t="n"/>
      <c r="P238" s="19" t="n"/>
      <c r="Q238" s="19" t="n"/>
      <c r="R238" s="19" t="n"/>
      <c r="S238" s="19" t="n"/>
      <c r="T238" s="19" t="n"/>
      <c r="U238" s="19" t="n"/>
      <c r="V238" s="19" t="n"/>
      <c r="W238" s="19" t="n"/>
      <c r="X238" s="19" t="n"/>
      <c r="Y238" s="19" t="n"/>
      <c r="Z238" s="19" t="n"/>
      <c r="AA238" s="19" t="n"/>
      <c r="AB238" s="19" t="n"/>
      <c r="AC238" s="19" t="n"/>
      <c r="AD238" s="19" t="n"/>
      <c r="AE238" s="19" t="n"/>
      <c r="AF238" s="19" t="n"/>
      <c r="AG238" s="19" t="n"/>
      <c r="AH238" s="19" t="n"/>
      <c r="AI238" s="19" t="n"/>
      <c r="AJ238" s="19" t="n"/>
      <c r="AK238" s="19" t="n"/>
      <c r="AL238" s="19" t="n"/>
      <c r="AN238" s="19" t="n"/>
      <c r="AO238" s="19" t="n"/>
      <c r="AP238" s="19" t="n"/>
      <c r="AQ238" s="19" t="n"/>
      <c r="AR238" s="19" t="n"/>
      <c r="AS238" s="19" t="n"/>
      <c r="AT238" s="19" t="n"/>
      <c r="AU238" s="19" t="n"/>
      <c r="AV238" s="19" t="n"/>
      <c r="AW238" s="19" t="n"/>
    </row>
    <row r="239"/>
    <row r="240">
      <c r="D240" s="6" t="inlineStr">
        <is>
          <t>Free Cash Flow (CFO + Capex)</t>
        </is>
      </c>
      <c r="G240" s="20">
        <f>G205+G213</f>
        <v/>
      </c>
      <c r="H240" s="20">
        <f>H205+H213</f>
        <v/>
      </c>
      <c r="I240" s="20">
        <f>I205+I213</f>
        <v/>
      </c>
      <c r="J240" s="20">
        <f>J205+J213</f>
        <v/>
      </c>
      <c r="K240" s="20">
        <f>K205+K213</f>
        <v/>
      </c>
      <c r="L240" s="20">
        <f>L205+L213</f>
        <v/>
      </c>
      <c r="M240" s="20">
        <f>M205+M213</f>
        <v/>
      </c>
      <c r="N240" s="20">
        <f>N205+N213</f>
        <v/>
      </c>
      <c r="O240" s="20">
        <f>O205+O213</f>
        <v/>
      </c>
      <c r="P240" s="20">
        <f>P205+P213</f>
        <v/>
      </c>
      <c r="Q240" s="20">
        <f>Q205+Q213</f>
        <v/>
      </c>
      <c r="R240" s="20">
        <f>R205+R213</f>
        <v/>
      </c>
      <c r="S240" s="20">
        <f>S205+S213</f>
        <v/>
      </c>
      <c r="T240" s="20">
        <f>T205+T213</f>
        <v/>
      </c>
      <c r="U240" s="20">
        <f>U205+U213</f>
        <v/>
      </c>
      <c r="V240" s="20">
        <f>V205+V213</f>
        <v/>
      </c>
      <c r="W240" s="20">
        <f>W205+W213</f>
        <v/>
      </c>
      <c r="X240" s="20">
        <f>X205+X213</f>
        <v/>
      </c>
      <c r="Y240" s="20">
        <f>Y205+Y213</f>
        <v/>
      </c>
      <c r="Z240" s="20">
        <f>Z205+Z213</f>
        <v/>
      </c>
      <c r="AA240" s="20">
        <f>AA205+AA213</f>
        <v/>
      </c>
      <c r="AB240" s="20">
        <f>AB205+AB213</f>
        <v/>
      </c>
      <c r="AC240" s="26">
        <f>AC205+AC213</f>
        <v/>
      </c>
      <c r="AD240" s="26">
        <f>AD205+AD213</f>
        <v/>
      </c>
      <c r="AE240" s="26">
        <f>AE205+AE213</f>
        <v/>
      </c>
      <c r="AF240" s="26">
        <f>AF205+AF213</f>
        <v/>
      </c>
      <c r="AG240" s="26">
        <f>AG205+AG213</f>
        <v/>
      </c>
      <c r="AH240" s="26">
        <f>AH205+AH213</f>
        <v/>
      </c>
      <c r="AI240" s="26">
        <f>AI205+AI213</f>
        <v/>
      </c>
      <c r="AJ240" s="26">
        <f>AJ205+AJ213</f>
        <v/>
      </c>
      <c r="AK240" s="26">
        <f>AK205+AK213</f>
        <v/>
      </c>
      <c r="AL240" s="26">
        <f>AL205+AL213</f>
        <v/>
      </c>
      <c r="AN240" s="20">
        <f>AN205+AN213</f>
        <v/>
      </c>
      <c r="AO240" s="20">
        <f>AO205+AO213</f>
        <v/>
      </c>
      <c r="AP240" s="20">
        <f>AP205+AP213</f>
        <v/>
      </c>
      <c r="AQ240" s="20">
        <f>AQ205+AQ213</f>
        <v/>
      </c>
      <c r="AR240" s="20">
        <f>AR205+AR213</f>
        <v/>
      </c>
      <c r="AS240" s="26">
        <f>AS205+AS213</f>
        <v/>
      </c>
      <c r="AT240" s="26">
        <f>AT205+AT213</f>
        <v/>
      </c>
      <c r="AU240" s="26">
        <f>AU205+AU213</f>
        <v/>
      </c>
      <c r="AV240" s="26">
        <f>AV205+AV213</f>
        <v/>
      </c>
      <c r="AW240" s="26">
        <f>AW205+AW213</f>
        <v/>
      </c>
    </row>
    <row r="241">
      <c r="D241" s="8" t="inlineStr">
        <is>
          <t>OCF Margin (CFO / Revenue)</t>
        </is>
      </c>
      <c r="G241" s="14">
        <f>IFERROR(G205/G13,"")</f>
        <v/>
      </c>
      <c r="H241" s="14">
        <f>IFERROR(H205/H13,"")</f>
        <v/>
      </c>
      <c r="I241" s="14">
        <f>IFERROR(I205/I13,"")</f>
        <v/>
      </c>
      <c r="J241" s="14">
        <f>IFERROR(J205/J13,"")</f>
        <v/>
      </c>
      <c r="K241" s="14">
        <f>IFERROR(K205/K13,"")</f>
        <v/>
      </c>
      <c r="L241" s="14">
        <f>IFERROR(L205/L13,"")</f>
        <v/>
      </c>
      <c r="M241" s="14">
        <f>IFERROR(M205/M13,"")</f>
        <v/>
      </c>
      <c r="N241" s="14">
        <f>IFERROR(N205/N13,"")</f>
        <v/>
      </c>
      <c r="O241" s="14">
        <f>IFERROR(O205/O13,"")</f>
        <v/>
      </c>
      <c r="P241" s="14">
        <f>IFERROR(P205/P13,"")</f>
        <v/>
      </c>
      <c r="Q241" s="14">
        <f>IFERROR(Q205/Q13,"")</f>
        <v/>
      </c>
      <c r="R241" s="14">
        <f>IFERROR(R205/R13,"")</f>
        <v/>
      </c>
      <c r="S241" s="14">
        <f>IFERROR(S205/S13,"")</f>
        <v/>
      </c>
      <c r="T241" s="14">
        <f>IFERROR(T205/T13,"")</f>
        <v/>
      </c>
      <c r="U241" s="14">
        <f>IFERROR(U205/U13,"")</f>
        <v/>
      </c>
      <c r="V241" s="14">
        <f>IFERROR(V205/V13,"")</f>
        <v/>
      </c>
      <c r="W241" s="14">
        <f>IFERROR(W205/W13,"")</f>
        <v/>
      </c>
      <c r="X241" s="14">
        <f>IFERROR(X205/X13,"")</f>
        <v/>
      </c>
      <c r="Y241" s="14">
        <f>IFERROR(Y205/Y13,"")</f>
        <v/>
      </c>
      <c r="Z241" s="14">
        <f>IFERROR(Z205/Z13,"")</f>
        <v/>
      </c>
      <c r="AA241" s="14">
        <f>IFERROR(AA205/AA13,"")</f>
        <v/>
      </c>
      <c r="AB241" s="14">
        <f>IFERROR(AB205/AB13,"")</f>
        <v/>
      </c>
      <c r="AC241" s="31">
        <f>IFERROR(AC205/AC13,"")</f>
        <v/>
      </c>
      <c r="AD241" s="31">
        <f>IFERROR(AD205/AD13,"")</f>
        <v/>
      </c>
      <c r="AE241" s="31">
        <f>IFERROR(AE205/AE13,"")</f>
        <v/>
      </c>
      <c r="AF241" s="31">
        <f>IFERROR(AF205/AF13,"")</f>
        <v/>
      </c>
      <c r="AG241" s="31">
        <f>IFERROR(AG205/AG13,"")</f>
        <v/>
      </c>
      <c r="AH241" s="31">
        <f>IFERROR(AH205/AH13,"")</f>
        <v/>
      </c>
      <c r="AI241" s="31">
        <f>IFERROR(AI205/AI13,"")</f>
        <v/>
      </c>
      <c r="AJ241" s="31">
        <f>IFERROR(AJ205/AJ13,"")</f>
        <v/>
      </c>
      <c r="AK241" s="31">
        <f>IFERROR(AK205/AK13,"")</f>
        <v/>
      </c>
      <c r="AL241" s="31">
        <f>IFERROR(AL205/AL13,"")</f>
        <v/>
      </c>
      <c r="AN241" s="14">
        <f>IFERROR(AN205/AN13,"")</f>
        <v/>
      </c>
      <c r="AO241" s="14">
        <f>IFERROR(AO205/AO13,"")</f>
        <v/>
      </c>
      <c r="AP241" s="14">
        <f>IFERROR(AP205/AP13,"")</f>
        <v/>
      </c>
      <c r="AQ241" s="14">
        <f>IFERROR(AQ205/AQ13,"")</f>
        <v/>
      </c>
      <c r="AR241" s="14">
        <f>IFERROR(AR205/AR13,"")</f>
        <v/>
      </c>
      <c r="AS241" s="31">
        <f>IFERROR(AS205/AS13,"")</f>
        <v/>
      </c>
      <c r="AT241" s="31">
        <f>IFERROR(AT205/AT13,"")</f>
        <v/>
      </c>
      <c r="AU241" s="31">
        <f>IFERROR(AU205/AU13,"")</f>
        <v/>
      </c>
      <c r="AV241" s="31">
        <f>IFERROR(AV205/AV13,"")</f>
        <v/>
      </c>
      <c r="AW241" s="31">
        <f>IFERROR(AW205/AW13,"")</f>
        <v/>
      </c>
    </row>
    <row r="242">
      <c r="D242" s="8" t="inlineStr">
        <is>
          <t>FCF Margin (FCF / Revenue)</t>
        </is>
      </c>
      <c r="G242" s="14">
        <f>IFERROR((G205+G213)/G13,"")</f>
        <v/>
      </c>
      <c r="H242" s="14">
        <f>IFERROR((H205+H213)/H13,"")</f>
        <v/>
      </c>
      <c r="I242" s="14">
        <f>IFERROR((I205+I213)/I13,"")</f>
        <v/>
      </c>
      <c r="J242" s="14">
        <f>IFERROR((J205+J213)/J13,"")</f>
        <v/>
      </c>
      <c r="K242" s="14">
        <f>IFERROR((K205+K213)/K13,"")</f>
        <v/>
      </c>
      <c r="L242" s="14">
        <f>IFERROR((L205+L213)/L13,"")</f>
        <v/>
      </c>
      <c r="M242" s="14">
        <f>IFERROR((M205+M213)/M13,"")</f>
        <v/>
      </c>
      <c r="N242" s="14">
        <f>IFERROR((N205+N213)/N13,"")</f>
        <v/>
      </c>
      <c r="O242" s="14">
        <f>IFERROR((O205+O213)/O13,"")</f>
        <v/>
      </c>
      <c r="P242" s="14">
        <f>IFERROR((P205+P213)/P13,"")</f>
        <v/>
      </c>
      <c r="Q242" s="14">
        <f>IFERROR((Q205+Q213)/Q13,"")</f>
        <v/>
      </c>
      <c r="R242" s="14">
        <f>IFERROR((R205+R213)/R13,"")</f>
        <v/>
      </c>
      <c r="S242" s="14">
        <f>IFERROR((S205+S213)/S13,"")</f>
        <v/>
      </c>
      <c r="T242" s="14">
        <f>IFERROR((T205+T213)/T13,"")</f>
        <v/>
      </c>
      <c r="U242" s="14">
        <f>IFERROR((U205+U213)/U13,"")</f>
        <v/>
      </c>
      <c r="V242" s="14">
        <f>IFERROR((V205+V213)/V13,"")</f>
        <v/>
      </c>
      <c r="W242" s="14">
        <f>IFERROR((W205+W213)/W13,"")</f>
        <v/>
      </c>
      <c r="X242" s="14">
        <f>IFERROR((X205+X213)/X13,"")</f>
        <v/>
      </c>
      <c r="Y242" s="14">
        <f>IFERROR((Y205+Y213)/Y13,"")</f>
        <v/>
      </c>
      <c r="Z242" s="14">
        <f>IFERROR((Z205+Z213)/Z13,"")</f>
        <v/>
      </c>
      <c r="AA242" s="14">
        <f>IFERROR((AA205+AA213)/AA13,"")</f>
        <v/>
      </c>
      <c r="AB242" s="14">
        <f>IFERROR((AB205+AB213)/AB13,"")</f>
        <v/>
      </c>
      <c r="AC242" s="31">
        <f>IFERROR((AC205+AC213)/AC13,"")</f>
        <v/>
      </c>
      <c r="AD242" s="31">
        <f>IFERROR((AD205+AD213)/AD13,"")</f>
        <v/>
      </c>
      <c r="AE242" s="31">
        <f>IFERROR((AE205+AE213)/AE13,"")</f>
        <v/>
      </c>
      <c r="AF242" s="31">
        <f>IFERROR((AF205+AF213)/AF13,"")</f>
        <v/>
      </c>
      <c r="AG242" s="31">
        <f>IFERROR((AG205+AG213)/AG13,"")</f>
        <v/>
      </c>
      <c r="AH242" s="31">
        <f>IFERROR((AH205+AH213)/AH13,"")</f>
        <v/>
      </c>
      <c r="AI242" s="31">
        <f>IFERROR((AI205+AI213)/AI13,"")</f>
        <v/>
      </c>
      <c r="AJ242" s="31">
        <f>IFERROR((AJ205+AJ213)/AJ13,"")</f>
        <v/>
      </c>
      <c r="AK242" s="31">
        <f>IFERROR((AK205+AK213)/AK13,"")</f>
        <v/>
      </c>
      <c r="AL242" s="31">
        <f>IFERROR((AL205+AL213)/AL13,"")</f>
        <v/>
      </c>
      <c r="AN242" s="14">
        <f>IFERROR((AN205+AN213)/AN13,"")</f>
        <v/>
      </c>
      <c r="AO242" s="14">
        <f>IFERROR((AO205+AO213)/AO13,"")</f>
        <v/>
      </c>
      <c r="AP242" s="14">
        <f>IFERROR((AP205+AP213)/AP13,"")</f>
        <v/>
      </c>
      <c r="AQ242" s="14">
        <f>IFERROR((AQ205+AQ213)/AQ13,"")</f>
        <v/>
      </c>
      <c r="AR242" s="14">
        <f>IFERROR((AR205+AR213)/AR13,"")</f>
        <v/>
      </c>
      <c r="AS242" s="31">
        <f>IFERROR((AS205+AS213)/AS13,"")</f>
        <v/>
      </c>
      <c r="AT242" s="31">
        <f>IFERROR((AT205+AT213)/AT13,"")</f>
        <v/>
      </c>
      <c r="AU242" s="31">
        <f>IFERROR((AU205+AU213)/AU13,"")</f>
        <v/>
      </c>
      <c r="AV242" s="31">
        <f>IFERROR((AV205+AV213)/AV13,"")</f>
        <v/>
      </c>
      <c r="AW242" s="31">
        <f>IFERROR((AW205+AW213)/AW13,"")</f>
        <v/>
      </c>
    </row>
    <row r="243">
      <c r="D243" s="8" t="inlineStr">
        <is>
          <t>CFO / Net Income</t>
        </is>
      </c>
      <c r="G243" s="35">
        <f>IFERROR(G205/G190,"")</f>
        <v/>
      </c>
      <c r="H243" s="35">
        <f>IFERROR(H205/H190,"")</f>
        <v/>
      </c>
      <c r="I243" s="35">
        <f>IFERROR(I205/I190,"")</f>
        <v/>
      </c>
      <c r="J243" s="35">
        <f>IFERROR(J205/J190,"")</f>
        <v/>
      </c>
      <c r="K243" s="35">
        <f>IFERROR(K205/K190,"")</f>
        <v/>
      </c>
      <c r="L243" s="35">
        <f>IFERROR(L205/L190,"")</f>
        <v/>
      </c>
      <c r="M243" s="35">
        <f>IFERROR(M205/M190,"")</f>
        <v/>
      </c>
      <c r="N243" s="35">
        <f>IFERROR(N205/N190,"")</f>
        <v/>
      </c>
      <c r="O243" s="35">
        <f>IFERROR(O205/O190,"")</f>
        <v/>
      </c>
      <c r="P243" s="35">
        <f>IFERROR(P205/P190,"")</f>
        <v/>
      </c>
      <c r="Q243" s="35">
        <f>IFERROR(Q205/Q190,"")</f>
        <v/>
      </c>
      <c r="R243" s="35">
        <f>IFERROR(R205/R190,"")</f>
        <v/>
      </c>
      <c r="S243" s="35">
        <f>IFERROR(S205/S190,"")</f>
        <v/>
      </c>
      <c r="T243" s="35">
        <f>IFERROR(T205/T190,"")</f>
        <v/>
      </c>
      <c r="U243" s="35">
        <f>IFERROR(U205/U190,"")</f>
        <v/>
      </c>
      <c r="V243" s="35">
        <f>IFERROR(V205/V190,"")</f>
        <v/>
      </c>
      <c r="W243" s="35">
        <f>IFERROR(W205/W190,"")</f>
        <v/>
      </c>
      <c r="X243" s="35">
        <f>IFERROR(X205/X190,"")</f>
        <v/>
      </c>
      <c r="Y243" s="35">
        <f>IFERROR(Y205/Y190,"")</f>
        <v/>
      </c>
      <c r="Z243" s="35">
        <f>IFERROR(Z205/Z190,"")</f>
        <v/>
      </c>
      <c r="AA243" s="35">
        <f>IFERROR(AA205/AA190,"")</f>
        <v/>
      </c>
      <c r="AB243" s="35">
        <f>IFERROR(AB205/AB190,"")</f>
        <v/>
      </c>
      <c r="AC243" s="36">
        <f>IFERROR(AC205/AC190,"")</f>
        <v/>
      </c>
      <c r="AD243" s="36">
        <f>IFERROR(AD205/AD190,"")</f>
        <v/>
      </c>
      <c r="AE243" s="36">
        <f>IFERROR(AE205/AE190,"")</f>
        <v/>
      </c>
      <c r="AF243" s="36">
        <f>IFERROR(AF205/AF190,"")</f>
        <v/>
      </c>
      <c r="AG243" s="36">
        <f>IFERROR(AG205/AG190,"")</f>
        <v/>
      </c>
      <c r="AH243" s="36">
        <f>IFERROR(AH205/AH190,"")</f>
        <v/>
      </c>
      <c r="AI243" s="36">
        <f>IFERROR(AI205/AI190,"")</f>
        <v/>
      </c>
      <c r="AJ243" s="36">
        <f>IFERROR(AJ205/AJ190,"")</f>
        <v/>
      </c>
      <c r="AK243" s="36">
        <f>IFERROR(AK205/AK190,"")</f>
        <v/>
      </c>
      <c r="AL243" s="36">
        <f>IFERROR(AL205/AL190,"")</f>
        <v/>
      </c>
      <c r="AN243" s="35">
        <f>IFERROR(AN205/AN190,"")</f>
        <v/>
      </c>
      <c r="AO243" s="35">
        <f>IFERROR(AO205/AO190,"")</f>
        <v/>
      </c>
      <c r="AP243" s="35">
        <f>IFERROR(AP205/AP190,"")</f>
        <v/>
      </c>
      <c r="AQ243" s="35">
        <f>IFERROR(AQ205/AQ190,"")</f>
        <v/>
      </c>
      <c r="AR243" s="35">
        <f>IFERROR(AR205/AR190,"")</f>
        <v/>
      </c>
      <c r="AS243" s="36">
        <f>IFERROR(AS205/AS190,"")</f>
        <v/>
      </c>
      <c r="AT243" s="36">
        <f>IFERROR(AT205/AT190,"")</f>
        <v/>
      </c>
      <c r="AU243" s="36">
        <f>IFERROR(AU205/AU190,"")</f>
        <v/>
      </c>
      <c r="AV243" s="36">
        <f>IFERROR(AV205/AV190,"")</f>
        <v/>
      </c>
      <c r="AW243" s="36">
        <f>IFERROR(AW205/AW190,"")</f>
        <v/>
      </c>
    </row>
    <row r="244">
      <c r="D244" s="8" t="inlineStr">
        <is>
          <t>Buybacks % of FCF</t>
        </is>
      </c>
      <c r="G244" s="14">
        <f>IFERROR(-G220/(G205+G213),"")</f>
        <v/>
      </c>
      <c r="H244" s="14">
        <f>IFERROR(-H220/(H205+H213),"")</f>
        <v/>
      </c>
      <c r="I244" s="14">
        <f>IFERROR(-I220/(I205+I213),"")</f>
        <v/>
      </c>
      <c r="J244" s="14">
        <f>IFERROR(-J220/(J205+J213),"")</f>
        <v/>
      </c>
      <c r="K244" s="14">
        <f>IFERROR(-K220/(K205+K213),"")</f>
        <v/>
      </c>
      <c r="L244" s="14">
        <f>IFERROR(-L220/(L205+L213),"")</f>
        <v/>
      </c>
      <c r="M244" s="14">
        <f>IFERROR(-M220/(M205+M213),"")</f>
        <v/>
      </c>
      <c r="N244" s="14">
        <f>IFERROR(-N220/(N205+N213),"")</f>
        <v/>
      </c>
      <c r="O244" s="14">
        <f>IFERROR(-O220/(O205+O213),"")</f>
        <v/>
      </c>
      <c r="P244" s="14">
        <f>IFERROR(-P220/(P205+P213),"")</f>
        <v/>
      </c>
      <c r="Q244" s="14">
        <f>IFERROR(-Q220/(Q205+Q213),"")</f>
        <v/>
      </c>
      <c r="R244" s="14">
        <f>IFERROR(-R220/(R205+R213),"")</f>
        <v/>
      </c>
      <c r="S244" s="14">
        <f>IFERROR(-S220/(S205+S213),"")</f>
        <v/>
      </c>
      <c r="T244" s="14">
        <f>IFERROR(-T220/(T205+T213),"")</f>
        <v/>
      </c>
      <c r="U244" s="14">
        <f>IFERROR(-U220/(U205+U213),"")</f>
        <v/>
      </c>
      <c r="V244" s="14">
        <f>IFERROR(-V220/(V205+V213),"")</f>
        <v/>
      </c>
      <c r="W244" s="14">
        <f>IFERROR(-W220/(W205+W213),"")</f>
        <v/>
      </c>
      <c r="X244" s="14">
        <f>IFERROR(-X220/(X205+X213),"")</f>
        <v/>
      </c>
      <c r="Y244" s="14">
        <f>IFERROR(-Y220/(Y205+Y213),"")</f>
        <v/>
      </c>
      <c r="Z244" s="14">
        <f>IFERROR(-Z220/(Z205+Z213),"")</f>
        <v/>
      </c>
      <c r="AA244" s="14">
        <f>IFERROR(-AA220/(AA205+AA213),"")</f>
        <v/>
      </c>
      <c r="AB244" s="14">
        <f>IFERROR(-AB220/(AB205+AB213),"")</f>
        <v/>
      </c>
      <c r="AC244" s="31">
        <f>IFERROR(-AC220/(AC205+AC213),"")</f>
        <v/>
      </c>
      <c r="AD244" s="31">
        <f>IFERROR(-AD220/(AD205+AD213),"")</f>
        <v/>
      </c>
      <c r="AE244" s="31">
        <f>IFERROR(-AE220/(AE205+AE213),"")</f>
        <v/>
      </c>
      <c r="AF244" s="31">
        <f>IFERROR(-AF220/(AF205+AF213),"")</f>
        <v/>
      </c>
      <c r="AG244" s="31">
        <f>IFERROR(-AG220/(AG205+AG213),"")</f>
        <v/>
      </c>
      <c r="AH244" s="31">
        <f>IFERROR(-AH220/(AH205+AH213),"")</f>
        <v/>
      </c>
      <c r="AI244" s="31">
        <f>IFERROR(-AI220/(AI205+AI213),"")</f>
        <v/>
      </c>
      <c r="AJ244" s="31">
        <f>IFERROR(-AJ220/(AJ205+AJ213),"")</f>
        <v/>
      </c>
      <c r="AK244" s="31">
        <f>IFERROR(-AK220/(AK205+AK213),"")</f>
        <v/>
      </c>
      <c r="AL244" s="31">
        <f>IFERROR(-AL220/(AL205+AL213),"")</f>
        <v/>
      </c>
      <c r="AN244" s="14">
        <f>IFERROR(-AN220/(AN205+AN213),"")</f>
        <v/>
      </c>
      <c r="AO244" s="14">
        <f>IFERROR(-AO220/(AO205+AO213),"")</f>
        <v/>
      </c>
      <c r="AP244" s="14">
        <f>IFERROR(-AP220/(AP205+AP213),"")</f>
        <v/>
      </c>
      <c r="AQ244" s="14">
        <f>IFERROR(-AQ220/(AQ205+AQ213),"")</f>
        <v/>
      </c>
      <c r="AR244" s="14">
        <f>IFERROR(-AR220/(AR205+AR213),"")</f>
        <v/>
      </c>
      <c r="AS244" s="31">
        <f>IFERROR(-AS220/(AS205+AS213),"")</f>
        <v/>
      </c>
      <c r="AT244" s="31">
        <f>IFERROR(-AT220/(AT205+AT213),"")</f>
        <v/>
      </c>
      <c r="AU244" s="31">
        <f>IFERROR(-AU220/(AU205+AU213),"")</f>
        <v/>
      </c>
      <c r="AV244" s="31">
        <f>IFERROR(-AV220/(AV205+AV213),"")</f>
        <v/>
      </c>
      <c r="AW244" s="31">
        <f>IFERROR(-AW220/(AW205+AW213),"")</f>
        <v/>
      </c>
    </row>
    <row r="245"/>
    <row r="246"/>
    <row r="247"/>
    <row r="248"/>
    <row r="249">
      <c r="B249" s="40" t="n"/>
      <c r="C249" s="40" t="n"/>
      <c r="D249" s="40" t="n"/>
      <c r="E249" s="40" t="n"/>
      <c r="F249" s="40" t="n"/>
      <c r="G249" s="40" t="n"/>
      <c r="H249" s="40" t="n"/>
      <c r="I249" s="40" t="n"/>
      <c r="J249" s="40" t="n"/>
      <c r="K249" s="40" t="n"/>
      <c r="L249" s="40" t="n"/>
      <c r="M249" s="40" t="n"/>
      <c r="N249" s="40" t="n"/>
      <c r="O249" s="40" t="n"/>
      <c r="P249" s="40" t="n"/>
      <c r="Q249" s="40" t="n"/>
      <c r="R249" s="40" t="n"/>
      <c r="S249" s="40" t="n"/>
      <c r="T249" s="40" t="n"/>
      <c r="U249" s="40" t="n"/>
      <c r="V249" s="40" t="n"/>
      <c r="W249" s="40" t="n"/>
      <c r="X249" s="40" t="n"/>
      <c r="Y249" s="40" t="n"/>
      <c r="Z249" s="40" t="n"/>
      <c r="AA249" s="40" t="n"/>
      <c r="AB249" s="40" t="n"/>
      <c r="AC249" s="40" t="n"/>
      <c r="AD249" s="40" t="n"/>
      <c r="AE249" s="40" t="n"/>
      <c r="AF249" s="40" t="n"/>
      <c r="AG249" s="40" t="n"/>
      <c r="AH249" s="40" t="n"/>
      <c r="AI249" s="40" t="n"/>
      <c r="AJ249" s="40" t="n"/>
      <c r="AK249" s="40" t="n"/>
      <c r="AL249" s="40" t="n"/>
      <c r="AN249" s="40" t="n"/>
      <c r="AO249" s="40" t="n"/>
      <c r="AP249" s="40" t="n"/>
      <c r="AQ249" s="40" t="n"/>
      <c r="AR249" s="40" t="n"/>
      <c r="AS249" s="40" t="n"/>
      <c r="AT249" s="40" t="n"/>
      <c r="AU249" s="40" t="n"/>
      <c r="AV249" s="40" t="n"/>
      <c r="AW249" s="40" t="n"/>
    </row>
    <row r="250"/>
    <row r="251">
      <c r="C251" s="6" t="n"/>
      <c r="W251" s="28" t="n"/>
      <c r="X251" s="28" t="n"/>
      <c r="Y251" s="28" t="n"/>
      <c r="Z251" s="28" t="n"/>
      <c r="AA251" s="28" t="n"/>
      <c r="AB251" s="28" t="n"/>
      <c r="AC251" s="24" t="n"/>
      <c r="AD251" s="24" t="n"/>
      <c r="AE251" s="24" t="n"/>
      <c r="AF251" s="24" t="n"/>
      <c r="AG251" s="24" t="n"/>
      <c r="AH251" s="24" t="n"/>
      <c r="AI251" s="24" t="n"/>
      <c r="AJ251" s="24" t="n"/>
      <c r="AK251" s="24" t="n"/>
      <c r="AL251" s="24" t="n"/>
      <c r="AS251" s="24" t="n"/>
      <c r="AT251" s="24" t="n"/>
      <c r="AU251" s="24" t="n"/>
      <c r="AV251" s="24" t="n"/>
      <c r="AW251" s="24" t="n"/>
    </row>
    <row r="252">
      <c r="D252" s="3" t="n"/>
      <c r="X252" s="31" t="n"/>
      <c r="Y252" s="31" t="n"/>
      <c r="Z252" s="31" t="n"/>
      <c r="AA252" s="31" t="n"/>
      <c r="AB252" s="31" t="n"/>
      <c r="AC252" s="32" t="n"/>
      <c r="AD252" s="32" t="n"/>
      <c r="AE252" s="32" t="n"/>
      <c r="AF252" s="32" t="n"/>
      <c r="AG252" s="32" t="n"/>
      <c r="AH252" s="32" t="n"/>
      <c r="AI252" s="32" t="n"/>
      <c r="AJ252" s="32" t="n"/>
      <c r="AK252" s="32" t="n"/>
      <c r="AL252" s="32" t="n"/>
      <c r="AS252" s="31" t="n"/>
      <c r="AT252" s="31" t="n"/>
      <c r="AU252" s="31" t="n"/>
      <c r="AV252" s="32" t="n"/>
      <c r="AW252" s="32" t="n"/>
    </row>
    <row r="253">
      <c r="C253" s="6" t="n"/>
      <c r="W253" s="28" t="n"/>
      <c r="X253" s="28" t="n"/>
      <c r="Y253" s="28" t="n"/>
      <c r="Z253" s="28" t="n"/>
      <c r="AA253" s="28" t="n"/>
      <c r="AB253" s="28" t="n"/>
      <c r="AC253" s="24" t="n"/>
      <c r="AD253" s="24" t="n"/>
      <c r="AE253" s="24" t="n"/>
      <c r="AF253" s="24" t="n"/>
      <c r="AG253" s="24" t="n"/>
      <c r="AH253" s="24" t="n"/>
      <c r="AI253" s="24" t="n"/>
      <c r="AJ253" s="24" t="n"/>
      <c r="AK253" s="24" t="n"/>
      <c r="AL253" s="24" t="n"/>
      <c r="AS253" s="24" t="n"/>
      <c r="AT253" s="24" t="n"/>
      <c r="AU253" s="24" t="n"/>
      <c r="AV253" s="24" t="n"/>
      <c r="AW253" s="24" t="n"/>
    </row>
    <row r="254">
      <c r="D254" s="3" t="n"/>
      <c r="X254" s="31" t="n"/>
      <c r="Y254" s="31" t="n"/>
      <c r="Z254" s="31" t="n"/>
      <c r="AA254" s="31" t="n"/>
      <c r="AB254" s="31" t="n"/>
      <c r="AC254" s="32" t="n"/>
      <c r="AD254" s="32" t="n"/>
      <c r="AE254" s="32" t="n"/>
      <c r="AF254" s="32" t="n"/>
      <c r="AG254" s="32" t="n"/>
      <c r="AH254" s="32" t="n"/>
      <c r="AI254" s="32" t="n"/>
      <c r="AJ254" s="32" t="n"/>
      <c r="AK254" s="32" t="n"/>
      <c r="AL254" s="32" t="n"/>
      <c r="AS254" s="31" t="n"/>
      <c r="AT254" s="31" t="n"/>
      <c r="AU254" s="31" t="n"/>
      <c r="AV254" s="32" t="n"/>
      <c r="AW254" s="32" t="n"/>
    </row>
    <row r="255">
      <c r="C255" s="8" t="n"/>
      <c r="W255" s="24" t="n"/>
      <c r="X255" s="24" t="n"/>
      <c r="Y255" s="24" t="n"/>
      <c r="Z255" s="24" t="n"/>
      <c r="AA255" s="24" t="n"/>
      <c r="AB255" s="24" t="n"/>
      <c r="AC255" s="24" t="n"/>
      <c r="AD255" s="24" t="n"/>
      <c r="AE255" s="24" t="n"/>
      <c r="AF255" s="24" t="n"/>
      <c r="AG255" s="24" t="n"/>
      <c r="AH255" s="24" t="n"/>
      <c r="AI255" s="24" t="n"/>
      <c r="AJ255" s="24" t="n"/>
      <c r="AK255" s="24" t="n"/>
      <c r="AL255" s="24" t="n"/>
      <c r="AS255" s="24" t="n"/>
      <c r="AT255" s="24" t="n"/>
      <c r="AU255" s="24" t="n"/>
      <c r="AV255" s="24" t="n"/>
      <c r="AW255" s="24" t="n"/>
    </row>
    <row r="256">
      <c r="C256" s="6" t="n"/>
      <c r="W256" s="26" t="n"/>
      <c r="X256" s="26" t="n"/>
      <c r="Y256" s="26" t="n"/>
      <c r="Z256" s="26" t="n"/>
      <c r="AA256" s="26" t="n"/>
      <c r="AB256" s="26" t="n"/>
      <c r="AC256" s="26" t="n"/>
      <c r="AD256" s="26" t="n"/>
      <c r="AE256" s="26" t="n"/>
      <c r="AF256" s="26" t="n"/>
      <c r="AG256" s="26" t="n"/>
      <c r="AH256" s="26" t="n"/>
      <c r="AI256" s="26" t="n"/>
      <c r="AJ256" s="26" t="n"/>
      <c r="AK256" s="26" t="n"/>
      <c r="AL256" s="26" t="n"/>
      <c r="AS256" s="26" t="n"/>
      <c r="AT256" s="26" t="n"/>
      <c r="AU256" s="26" t="n"/>
      <c r="AV256" s="26" t="n"/>
      <c r="AW256" s="26" t="n"/>
    </row>
    <row r="257">
      <c r="D257" s="3" t="n"/>
      <c r="W257" s="38" t="n"/>
      <c r="X257" s="38" t="n"/>
      <c r="Y257" s="38" t="n"/>
      <c r="Z257" s="38" t="n"/>
      <c r="AA257" s="38" t="n"/>
      <c r="AB257" s="38" t="n"/>
      <c r="AC257" s="38" t="n"/>
      <c r="AD257" s="38" t="n"/>
      <c r="AE257" s="38" t="n"/>
      <c r="AF257" s="38" t="n"/>
      <c r="AG257" s="38" t="n"/>
      <c r="AH257" s="38" t="n"/>
      <c r="AI257" s="38" t="n"/>
      <c r="AJ257" s="38" t="n"/>
      <c r="AK257" s="38" t="n"/>
      <c r="AL257" s="38" t="n"/>
      <c r="AS257" s="38" t="n"/>
      <c r="AT257" s="38" t="n"/>
      <c r="AU257" s="38" t="n"/>
      <c r="AV257" s="38" t="n"/>
      <c r="AW257" s="38" t="n"/>
    </row>
    <row r="258"/>
    <row r="259">
      <c r="D259" s="3" t="n"/>
      <c r="AC259" s="32" t="n"/>
      <c r="AD259" s="32" t="n"/>
      <c r="AE259" s="32" t="n"/>
      <c r="AF259" s="32" t="n"/>
      <c r="AG259" s="32" t="n"/>
      <c r="AH259" s="32" t="n"/>
      <c r="AI259" s="32" t="n"/>
      <c r="AJ259" s="32" t="n"/>
      <c r="AK259" s="32" t="n"/>
      <c r="AL259" s="32" t="n"/>
      <c r="AV259" s="32" t="n"/>
      <c r="AW259" s="32" t="n"/>
    </row>
    <row r="260">
      <c r="D260" s="3" t="n"/>
      <c r="AC260" s="32" t="n"/>
      <c r="AD260" s="32" t="n"/>
      <c r="AE260" s="32" t="n"/>
      <c r="AF260" s="32" t="n"/>
      <c r="AG260" s="32" t="n"/>
      <c r="AH260" s="32" t="n"/>
      <c r="AI260" s="32" t="n"/>
      <c r="AJ260" s="32" t="n"/>
      <c r="AK260" s="32" t="n"/>
      <c r="AL260" s="32" t="n"/>
      <c r="AV260" s="32" t="n"/>
      <c r="AW260" s="32" t="n"/>
    </row>
    <row r="261"/>
    <row r="262">
      <c r="C262" s="3" t="n"/>
    </row>
    <row r="263">
      <c r="D263" s="3" t="n"/>
      <c r="G263" s="28" t="n"/>
      <c r="H263" s="28" t="n"/>
      <c r="I263" s="28" t="n"/>
      <c r="J263" s="28" t="n"/>
      <c r="K263" s="28" t="n"/>
      <c r="L263" s="28" t="n"/>
      <c r="M263" s="28" t="n"/>
      <c r="N263" s="28" t="n"/>
      <c r="O263" s="28" t="n"/>
      <c r="P263" s="28" t="n"/>
      <c r="Q263" s="28" t="n"/>
      <c r="R263" s="28" t="n"/>
      <c r="S263" s="28" t="n"/>
      <c r="T263" s="28" t="n"/>
      <c r="U263" s="28" t="n"/>
      <c r="V263" s="28" t="n"/>
      <c r="W263" s="28" t="n"/>
      <c r="X263" s="28" t="n"/>
      <c r="Y263" s="28" t="n"/>
      <c r="Z263" s="28" t="n"/>
    </row>
    <row r="264">
      <c r="D264" s="3" t="n"/>
      <c r="Z264" s="28" t="n"/>
      <c r="AA264" s="28" t="n"/>
      <c r="AB264" s="28" t="n"/>
    </row>
    <row r="265">
      <c r="D265" s="3" t="n"/>
      <c r="W265" s="28" t="n"/>
      <c r="Y265" s="28" t="n"/>
      <c r="AB265" s="28" t="n"/>
    </row>
    <row r="266">
      <c r="D266" s="3" t="n"/>
      <c r="G266" s="28" t="n"/>
      <c r="H266" s="28" t="n"/>
      <c r="I266" s="28" t="n"/>
      <c r="J266" s="28" t="n"/>
      <c r="K266" s="28" t="n"/>
      <c r="L266" s="28" t="n"/>
      <c r="M266" s="28" t="n"/>
      <c r="N266" s="28" t="n"/>
      <c r="O266" s="28" t="n"/>
      <c r="P266" s="28" t="n"/>
      <c r="Q266" s="28" t="n"/>
      <c r="R266" s="28" t="n"/>
      <c r="S266" s="28" t="n"/>
      <c r="T266" s="28" t="n"/>
      <c r="U266" s="28" t="n"/>
      <c r="V266" s="28" t="n"/>
      <c r="W266" s="28" t="n"/>
      <c r="X266" s="28" t="n"/>
      <c r="Y266" s="28" t="n"/>
      <c r="Z266" s="28" t="n"/>
      <c r="AA266" s="28" t="n"/>
      <c r="AB266" s="28" t="n"/>
    </row>
    <row r="267">
      <c r="D267" s="3" t="n"/>
      <c r="G267" s="39" t="n"/>
      <c r="H267" s="39" t="n"/>
      <c r="I267" s="39" t="n"/>
      <c r="J267" s="39" t="n"/>
      <c r="K267" s="39" t="n"/>
      <c r="L267" s="39" t="n"/>
      <c r="M267" s="39" t="n"/>
      <c r="N267" s="39" t="n"/>
      <c r="O267" s="39" t="n"/>
      <c r="P267" s="39" t="n"/>
      <c r="Q267" s="39" t="n"/>
      <c r="R267" s="39" t="n"/>
      <c r="S267" s="39" t="n"/>
      <c r="T267" s="39" t="n"/>
      <c r="U267" s="39" t="n"/>
      <c r="V267" s="39" t="n"/>
      <c r="W267" s="39" t="n"/>
      <c r="X267" s="39" t="n"/>
      <c r="Y267" s="39" t="n"/>
      <c r="Z267" s="39" t="n"/>
      <c r="AA267" s="39" t="n"/>
      <c r="AB267" s="39" t="n"/>
    </row>
    <row r="268">
      <c r="C268" s="3" t="n"/>
    </row>
    <row r="269">
      <c r="D269" s="3" t="n"/>
      <c r="G269" s="28" t="n"/>
      <c r="H269" s="28" t="n"/>
      <c r="I269" s="28" t="n"/>
      <c r="J269" s="28" t="n"/>
      <c r="K269" s="28" t="n"/>
      <c r="L269" s="28" t="n"/>
      <c r="M269" s="28" t="n"/>
      <c r="N269" s="28" t="n"/>
      <c r="O269" s="28" t="n"/>
      <c r="P269" s="28" t="n"/>
      <c r="Q269" s="28" t="n"/>
      <c r="R269" s="28" t="n"/>
      <c r="S269" s="28" t="n"/>
      <c r="T269" s="28" t="n"/>
      <c r="U269" s="28" t="n"/>
      <c r="V269" s="28" t="n"/>
      <c r="W269" s="28" t="n"/>
      <c r="X269" s="28" t="n"/>
      <c r="Y269" s="28" t="n"/>
      <c r="Z269" s="28" t="n"/>
      <c r="AN269" s="28" t="n"/>
      <c r="AO269" s="28" t="n"/>
      <c r="AP269" s="28" t="n"/>
      <c r="AQ269" s="28" t="n"/>
      <c r="AR269" s="28" t="n"/>
    </row>
    <row r="270">
      <c r="D270" s="3" t="n"/>
      <c r="G270" s="28" t="n"/>
      <c r="H270" s="28" t="n"/>
      <c r="I270" s="28" t="n"/>
      <c r="J270" s="28" t="n"/>
      <c r="K270" s="28" t="n"/>
      <c r="L270" s="28" t="n"/>
      <c r="M270" s="28" t="n"/>
      <c r="N270" s="28" t="n"/>
      <c r="O270" s="28" t="n"/>
      <c r="P270" s="28" t="n"/>
      <c r="Q270" s="28" t="n"/>
      <c r="R270" s="28" t="n"/>
      <c r="S270" s="28" t="n"/>
      <c r="T270" s="28" t="n"/>
      <c r="U270" s="28" t="n"/>
      <c r="V270" s="28" t="n"/>
      <c r="W270" s="28" t="n"/>
      <c r="X270" s="28" t="n"/>
      <c r="Y270" s="28" t="n"/>
      <c r="Z270" s="28" t="n"/>
      <c r="AN270" s="28" t="n"/>
      <c r="AO270" s="28" t="n"/>
      <c r="AP270" s="28" t="n"/>
      <c r="AQ270" s="28" t="n"/>
      <c r="AR270" s="28" t="n"/>
    </row>
    <row r="271">
      <c r="D271" s="3" t="n"/>
      <c r="G271" s="28" t="n"/>
      <c r="H271" s="28" t="n"/>
      <c r="I271" s="28" t="n"/>
      <c r="J271" s="28" t="n"/>
      <c r="K271" s="28" t="n"/>
      <c r="L271" s="28" t="n"/>
      <c r="M271" s="28" t="n"/>
      <c r="N271" s="28" t="n"/>
      <c r="O271" s="28" t="n"/>
      <c r="P271" s="28" t="n"/>
      <c r="Q271" s="28" t="n"/>
      <c r="R271" s="28" t="n"/>
      <c r="S271" s="28" t="n"/>
      <c r="T271" s="28" t="n"/>
      <c r="U271" s="28" t="n"/>
      <c r="V271" s="28" t="n"/>
      <c r="W271" s="28" t="n"/>
      <c r="X271" s="28" t="n"/>
      <c r="Y271" s="28" t="n"/>
      <c r="Z271" s="28" t="n"/>
      <c r="AN271" s="28" t="n"/>
      <c r="AO271" s="28" t="n"/>
      <c r="AP271" s="28" t="n"/>
      <c r="AQ271" s="28" t="n"/>
      <c r="AR271" s="28" t="n"/>
    </row>
    <row r="272"/>
    <row r="273"/>
    <row r="274">
      <c r="B274" s="40" t="n"/>
      <c r="C274" s="40" t="n"/>
      <c r="D274" s="40" t="n"/>
      <c r="E274" s="40" t="n"/>
      <c r="F274" s="40" t="n"/>
      <c r="G274" s="40" t="n"/>
      <c r="H274" s="40" t="n"/>
      <c r="I274" s="40" t="n"/>
      <c r="J274" s="40" t="n"/>
      <c r="K274" s="40" t="n"/>
      <c r="L274" s="40" t="n"/>
      <c r="M274" s="40" t="n"/>
      <c r="N274" s="40" t="n"/>
      <c r="O274" s="40" t="n"/>
      <c r="P274" s="40" t="n"/>
      <c r="Q274" s="40" t="n"/>
      <c r="R274" s="40" t="n"/>
      <c r="S274" s="40" t="n"/>
      <c r="T274" s="40" t="n"/>
      <c r="U274" s="40" t="n"/>
      <c r="V274" s="40" t="n"/>
      <c r="W274" s="40" t="n"/>
      <c r="X274" s="40" t="n"/>
      <c r="Y274" s="40" t="n"/>
      <c r="Z274" s="40" t="n"/>
      <c r="AA274" s="40" t="n"/>
      <c r="AB274" s="40" t="n"/>
      <c r="AC274" s="40" t="n"/>
      <c r="AD274" s="40" t="n"/>
      <c r="AE274" s="40" t="n"/>
      <c r="AF274" s="40" t="n"/>
      <c r="AG274" s="40" t="n"/>
      <c r="AH274" s="40" t="n"/>
      <c r="AI274" s="40" t="n"/>
      <c r="AJ274" s="40" t="n"/>
      <c r="AK274" s="40" t="n"/>
      <c r="AL274" s="40" t="n"/>
      <c r="AN274" s="40" t="n"/>
      <c r="AO274" s="40" t="n"/>
      <c r="AP274" s="40" t="n"/>
      <c r="AQ274" s="40" t="n"/>
      <c r="AR274" s="40" t="n"/>
      <c r="AS274" s="40" t="n"/>
      <c r="AT274" s="40" t="n"/>
      <c r="AU274" s="40" t="n"/>
      <c r="AV274" s="40" t="n"/>
      <c r="AW274" s="40" t="n"/>
    </row>
    <row r="275"/>
    <row r="276">
      <c r="C276" s="8" t="n"/>
      <c r="G276" s="31" t="n"/>
      <c r="H276" s="31" t="n"/>
      <c r="I276" s="31" t="n"/>
      <c r="J276" s="31" t="n"/>
      <c r="K276" s="31" t="n"/>
      <c r="L276" s="31" t="n"/>
      <c r="M276" s="31" t="n"/>
      <c r="N276" s="31" t="n"/>
      <c r="O276" s="31" t="n"/>
      <c r="P276" s="31" t="n"/>
      <c r="Q276" s="31" t="n"/>
      <c r="R276" s="31" t="n"/>
      <c r="S276" s="31" t="n"/>
      <c r="T276" s="31" t="n"/>
      <c r="U276" s="31" t="n"/>
      <c r="V276" s="31" t="n"/>
      <c r="W276" s="31" t="n"/>
      <c r="X276" s="31" t="n"/>
      <c r="Y276" s="31" t="n"/>
      <c r="Z276" s="31" t="n"/>
      <c r="AA276" s="31" t="n"/>
      <c r="AB276" s="31" t="n"/>
      <c r="AC276" s="32" t="n"/>
      <c r="AD276" s="32" t="n"/>
      <c r="AE276" s="32" t="n"/>
      <c r="AF276" s="32" t="n"/>
      <c r="AG276" s="32" t="n"/>
      <c r="AH276" s="32" t="n"/>
      <c r="AI276" s="32" t="n"/>
      <c r="AJ276" s="32" t="n"/>
      <c r="AK276" s="32" t="n"/>
      <c r="AL276" s="32" t="n"/>
      <c r="AN276" s="31" t="n"/>
      <c r="AO276" s="31" t="n"/>
      <c r="AP276" s="31" t="n"/>
      <c r="AQ276" s="31" t="n"/>
      <c r="AR276" s="31" t="n"/>
      <c r="AS276" s="31" t="n"/>
      <c r="AT276" s="31" t="n"/>
      <c r="AU276" s="31" t="n"/>
      <c r="AV276" s="32" t="n"/>
      <c r="AW276" s="32" t="n"/>
    </row>
    <row r="277">
      <c r="C277" s="8" t="n"/>
      <c r="G277" s="31" t="n"/>
      <c r="H277" s="31" t="n"/>
      <c r="I277" s="31" t="n"/>
      <c r="J277" s="31" t="n"/>
      <c r="K277" s="31" t="n"/>
      <c r="L277" s="31" t="n"/>
      <c r="M277" s="31" t="n"/>
      <c r="N277" s="31" t="n"/>
      <c r="O277" s="31" t="n"/>
      <c r="P277" s="31" t="n"/>
      <c r="Q277" s="31" t="n"/>
      <c r="R277" s="31" t="n"/>
      <c r="S277" s="31" t="n"/>
      <c r="T277" s="31" t="n"/>
      <c r="U277" s="31" t="n"/>
      <c r="V277" s="31" t="n"/>
      <c r="W277" s="31" t="n"/>
      <c r="X277" s="31" t="n"/>
      <c r="Y277" s="31" t="n"/>
      <c r="Z277" s="31" t="n"/>
      <c r="AA277" s="31" t="n"/>
      <c r="AB277" s="31" t="n"/>
      <c r="AC277" s="32" t="n"/>
      <c r="AD277" s="32" t="n"/>
      <c r="AE277" s="32" t="n"/>
      <c r="AF277" s="32" t="n"/>
      <c r="AG277" s="32" t="n"/>
      <c r="AH277" s="32" t="n"/>
      <c r="AI277" s="32" t="n"/>
      <c r="AJ277" s="32" t="n"/>
      <c r="AK277" s="32" t="n"/>
      <c r="AL277" s="32" t="n"/>
      <c r="AN277" s="31" t="n"/>
      <c r="AO277" s="31" t="n"/>
      <c r="AP277" s="31" t="n"/>
      <c r="AQ277" s="31" t="n"/>
      <c r="AR277" s="31" t="n"/>
      <c r="AS277" s="31" t="n"/>
      <c r="AT277" s="31" t="n"/>
      <c r="AU277" s="31" t="n"/>
      <c r="AV277" s="32" t="n"/>
      <c r="AW277" s="32" t="n"/>
    </row>
    <row r="278">
      <c r="C278" s="8" t="n"/>
      <c r="G278" s="31" t="n"/>
      <c r="H278" s="31" t="n"/>
      <c r="I278" s="31" t="n"/>
      <c r="J278" s="31" t="n"/>
      <c r="K278" s="31" t="n"/>
      <c r="L278" s="31" t="n"/>
      <c r="M278" s="31" t="n"/>
      <c r="N278" s="31" t="n"/>
      <c r="O278" s="31" t="n"/>
      <c r="P278" s="31" t="n"/>
      <c r="Q278" s="31" t="n"/>
      <c r="R278" s="31" t="n"/>
      <c r="S278" s="31" t="n"/>
      <c r="T278" s="31" t="n"/>
      <c r="U278" s="31" t="n"/>
      <c r="V278" s="31" t="n"/>
      <c r="W278" s="31" t="n"/>
      <c r="X278" s="31" t="n"/>
      <c r="Y278" s="31" t="n"/>
      <c r="Z278" s="31" t="n"/>
      <c r="AA278" s="31" t="n"/>
      <c r="AB278" s="31" t="n"/>
      <c r="AC278" s="32" t="n"/>
      <c r="AD278" s="32" t="n"/>
      <c r="AE278" s="32" t="n"/>
      <c r="AF278" s="32" t="n"/>
      <c r="AG278" s="32" t="n"/>
      <c r="AH278" s="32" t="n"/>
      <c r="AI278" s="32" t="n"/>
      <c r="AJ278" s="32" t="n"/>
      <c r="AK278" s="32" t="n"/>
      <c r="AL278" s="32" t="n"/>
      <c r="AN278" s="31" t="n"/>
      <c r="AO278" s="31" t="n"/>
      <c r="AP278" s="31" t="n"/>
      <c r="AQ278" s="31" t="n"/>
      <c r="AR278" s="31" t="n"/>
      <c r="AS278" s="31" t="n"/>
      <c r="AT278" s="31" t="n"/>
      <c r="AU278" s="31" t="n"/>
      <c r="AV278" s="32" t="n"/>
      <c r="AW278" s="32" t="n"/>
    </row>
    <row r="279">
      <c r="C279" s="8" t="n"/>
      <c r="G279" s="31" t="n"/>
      <c r="H279" s="31" t="n"/>
      <c r="I279" s="31" t="n"/>
      <c r="J279" s="31" t="n"/>
      <c r="K279" s="31" t="n"/>
      <c r="L279" s="31" t="n"/>
      <c r="M279" s="31" t="n"/>
      <c r="N279" s="31" t="n"/>
      <c r="O279" s="31" t="n"/>
      <c r="P279" s="31" t="n"/>
      <c r="Q279" s="31" t="n"/>
      <c r="R279" s="31" t="n"/>
      <c r="S279" s="31" t="n"/>
      <c r="T279" s="31" t="n"/>
      <c r="U279" s="31" t="n"/>
      <c r="V279" s="31" t="n"/>
      <c r="W279" s="31" t="n"/>
      <c r="X279" s="31" t="n"/>
      <c r="Y279" s="31" t="n"/>
      <c r="Z279" s="31" t="n"/>
      <c r="AA279" s="31" t="n"/>
      <c r="AB279" s="31" t="n"/>
      <c r="AC279" s="32" t="n"/>
      <c r="AD279" s="32" t="n"/>
      <c r="AE279" s="32" t="n"/>
      <c r="AF279" s="32" t="n"/>
      <c r="AG279" s="32" t="n"/>
      <c r="AH279" s="32" t="n"/>
      <c r="AI279" s="32" t="n"/>
      <c r="AJ279" s="32" t="n"/>
      <c r="AK279" s="32" t="n"/>
      <c r="AL279" s="32" t="n"/>
      <c r="AN279" s="31" t="n"/>
      <c r="AO279" s="31" t="n"/>
      <c r="AP279" s="31" t="n"/>
      <c r="AQ279" s="31" t="n"/>
      <c r="AR279" s="31" t="n"/>
      <c r="AS279" s="31" t="n"/>
      <c r="AT279" s="31" t="n"/>
      <c r="AU279" s="31" t="n"/>
      <c r="AV279" s="32" t="n"/>
      <c r="AW279" s="32" t="n"/>
    </row>
    <row r="280">
      <c r="C280" s="8" t="n"/>
      <c r="G280" s="31" t="n"/>
      <c r="H280" s="31" t="n"/>
      <c r="I280" s="31" t="n"/>
      <c r="J280" s="31" t="n"/>
      <c r="K280" s="31" t="n"/>
      <c r="L280" s="31" t="n"/>
      <c r="M280" s="31" t="n"/>
      <c r="N280" s="31" t="n"/>
      <c r="O280" s="31" t="n"/>
      <c r="P280" s="31" t="n"/>
      <c r="Q280" s="31" t="n"/>
      <c r="R280" s="31" t="n"/>
      <c r="S280" s="31" t="n"/>
      <c r="T280" s="31" t="n"/>
      <c r="U280" s="31" t="n"/>
      <c r="V280" s="31" t="n"/>
      <c r="W280" s="31" t="n"/>
      <c r="X280" s="31" t="n"/>
      <c r="Y280" s="31" t="n"/>
      <c r="Z280" s="31" t="n"/>
      <c r="AA280" s="31" t="n"/>
      <c r="AB280" s="31" t="n"/>
      <c r="AC280" s="32" t="n"/>
      <c r="AD280" s="32" t="n"/>
      <c r="AE280" s="32" t="n"/>
      <c r="AF280" s="32" t="n"/>
      <c r="AG280" s="32" t="n"/>
      <c r="AH280" s="32" t="n"/>
      <c r="AI280" s="32" t="n"/>
      <c r="AJ280" s="32" t="n"/>
      <c r="AK280" s="32" t="n"/>
      <c r="AL280" s="32" t="n"/>
      <c r="AN280" s="31" t="n"/>
      <c r="AO280" s="31" t="n"/>
      <c r="AP280" s="31" t="n"/>
      <c r="AQ280" s="31" t="n"/>
      <c r="AR280" s="31" t="n"/>
      <c r="AS280" s="31" t="n"/>
      <c r="AT280" s="31" t="n"/>
      <c r="AU280" s="31" t="n"/>
      <c r="AV280" s="32" t="n"/>
      <c r="AW280" s="32" t="n"/>
    </row>
    <row r="281">
      <c r="C281" s="8" t="n"/>
      <c r="G281" s="31" t="n"/>
      <c r="H281" s="31" t="n"/>
      <c r="I281" s="31" t="n"/>
      <c r="J281" s="31" t="n"/>
      <c r="K281" s="31" t="n"/>
      <c r="L281" s="31" t="n"/>
      <c r="M281" s="31" t="n"/>
      <c r="N281" s="31" t="n"/>
      <c r="O281" s="31" t="n"/>
      <c r="P281" s="31" t="n"/>
      <c r="Q281" s="31" t="n"/>
      <c r="R281" s="31" t="n"/>
      <c r="S281" s="31" t="n"/>
      <c r="T281" s="31" t="n"/>
      <c r="U281" s="31" t="n"/>
      <c r="V281" s="31" t="n"/>
      <c r="W281" s="31" t="n"/>
      <c r="X281" s="31" t="n"/>
      <c r="Y281" s="31" t="n"/>
      <c r="Z281" s="31" t="n"/>
      <c r="AA281" s="31" t="n"/>
      <c r="AB281" s="31" t="n"/>
      <c r="AC281" s="32" t="n"/>
      <c r="AD281" s="32" t="n"/>
      <c r="AE281" s="32" t="n"/>
      <c r="AF281" s="32" t="n"/>
      <c r="AG281" s="32" t="n"/>
      <c r="AH281" s="32" t="n"/>
      <c r="AI281" s="32" t="n"/>
      <c r="AJ281" s="32" t="n"/>
      <c r="AK281" s="32" t="n"/>
      <c r="AL281" s="32" t="n"/>
      <c r="AN281" s="31" t="n"/>
      <c r="AO281" s="31" t="n"/>
      <c r="AP281" s="31" t="n"/>
      <c r="AQ281" s="31" t="n"/>
      <c r="AR281" s="31" t="n"/>
      <c r="AS281" s="31" t="n"/>
      <c r="AT281" s="31" t="n"/>
      <c r="AU281" s="31" t="n"/>
      <c r="AV281" s="32" t="n"/>
      <c r="AW281" s="32" t="n"/>
    </row>
    <row r="282">
      <c r="C282" s="8" t="n"/>
      <c r="H282" s="31" t="n"/>
      <c r="I282" s="31" t="n"/>
      <c r="J282" s="31" t="n"/>
      <c r="K282" s="31" t="n"/>
      <c r="L282" s="31" t="n"/>
      <c r="M282" s="31" t="n"/>
      <c r="N282" s="31" t="n"/>
      <c r="O282" s="31" t="n"/>
      <c r="P282" s="31" t="n"/>
      <c r="Q282" s="31" t="n"/>
      <c r="R282" s="31" t="n"/>
      <c r="S282" s="31" t="n"/>
      <c r="T282" s="31" t="n"/>
      <c r="U282" s="31" t="n"/>
      <c r="V282" s="31" t="n"/>
      <c r="W282" s="31" t="n"/>
      <c r="X282" s="31" t="n"/>
      <c r="Y282" s="31" t="n"/>
      <c r="Z282" s="31" t="n"/>
      <c r="AA282" s="31" t="n"/>
      <c r="AB282" s="31" t="n"/>
      <c r="AC282" s="32" t="n"/>
      <c r="AD282" s="32" t="n"/>
      <c r="AE282" s="32" t="n"/>
      <c r="AF282" s="32" t="n"/>
      <c r="AG282" s="32" t="n"/>
      <c r="AH282" s="32" t="n"/>
      <c r="AI282" s="32" t="n"/>
      <c r="AJ282" s="32" t="n"/>
      <c r="AK282" s="32" t="n"/>
      <c r="AL282" s="32" t="n"/>
      <c r="AO282" s="31" t="n"/>
      <c r="AP282" s="31" t="n"/>
      <c r="AQ282" s="31" t="n"/>
      <c r="AR282" s="31" t="n"/>
      <c r="AS282" s="31" t="n"/>
      <c r="AT282" s="31" t="n"/>
      <c r="AU282" s="31" t="n"/>
      <c r="AV282" s="32" t="n"/>
      <c r="AW282" s="32" t="n"/>
    </row>
    <row r="283">
      <c r="C283" s="8" t="n"/>
      <c r="H283" s="31" t="n"/>
      <c r="I283" s="31" t="n"/>
      <c r="J283" s="31" t="n"/>
      <c r="K283" s="31" t="n"/>
      <c r="L283" s="31" t="n"/>
      <c r="M283" s="31" t="n"/>
      <c r="N283" s="31" t="n"/>
      <c r="O283" s="31" t="n"/>
      <c r="P283" s="31" t="n"/>
      <c r="Q283" s="31" t="n"/>
      <c r="R283" s="31" t="n"/>
      <c r="S283" s="31" t="n"/>
      <c r="T283" s="31" t="n"/>
      <c r="U283" s="31" t="n"/>
      <c r="V283" s="31" t="n"/>
      <c r="W283" s="31" t="n"/>
      <c r="X283" s="31" t="n"/>
      <c r="Y283" s="31" t="n"/>
      <c r="Z283" s="31" t="n"/>
      <c r="AA283" s="31" t="n"/>
      <c r="AB283" s="31" t="n"/>
      <c r="AC283" s="32" t="n"/>
      <c r="AD283" s="32" t="n"/>
      <c r="AE283" s="32" t="n"/>
      <c r="AF283" s="32" t="n"/>
      <c r="AG283" s="32" t="n"/>
      <c r="AH283" s="32" t="n"/>
      <c r="AI283" s="32" t="n"/>
      <c r="AJ283" s="32" t="n"/>
      <c r="AK283" s="32" t="n"/>
      <c r="AL283" s="32" t="n"/>
      <c r="AO283" s="31" t="n"/>
      <c r="AP283" s="31" t="n"/>
      <c r="AQ283" s="31" t="n"/>
      <c r="AR283" s="31" t="n"/>
      <c r="AS283" s="31" t="n"/>
      <c r="AT283" s="31" t="n"/>
      <c r="AU283" s="31" t="n"/>
      <c r="AV283" s="32" t="n"/>
      <c r="AW283" s="32" t="n"/>
    </row>
    <row r="284">
      <c r="C284" s="8" t="n"/>
      <c r="H284" s="31" t="n"/>
      <c r="I284" s="31" t="n"/>
      <c r="J284" s="31" t="n"/>
      <c r="K284" s="31" t="n"/>
      <c r="L284" s="31" t="n"/>
      <c r="M284" s="31" t="n"/>
      <c r="N284" s="31" t="n"/>
      <c r="O284" s="31" t="n"/>
      <c r="P284" s="31" t="n"/>
      <c r="Q284" s="31" t="n"/>
      <c r="R284" s="31" t="n"/>
      <c r="S284" s="31" t="n"/>
      <c r="T284" s="31" t="n"/>
      <c r="U284" s="31" t="n"/>
      <c r="V284" s="31" t="n"/>
      <c r="W284" s="31" t="n"/>
      <c r="X284" s="31" t="n"/>
      <c r="Y284" s="31" t="n"/>
      <c r="Z284" s="31" t="n"/>
      <c r="AA284" s="31" t="n"/>
      <c r="AB284" s="31" t="n"/>
      <c r="AC284" s="32" t="n"/>
      <c r="AD284" s="32" t="n"/>
      <c r="AE284" s="32" t="n"/>
      <c r="AF284" s="32" t="n"/>
      <c r="AG284" s="32" t="n"/>
      <c r="AH284" s="32" t="n"/>
      <c r="AI284" s="32" t="n"/>
      <c r="AJ284" s="32" t="n"/>
      <c r="AK284" s="32" t="n"/>
      <c r="AL284" s="32" t="n"/>
      <c r="AO284" s="31" t="n"/>
      <c r="AP284" s="31" t="n"/>
      <c r="AQ284" s="31" t="n"/>
      <c r="AR284" s="31" t="n"/>
      <c r="AS284" s="31" t="n"/>
      <c r="AT284" s="31" t="n"/>
      <c r="AU284" s="31" t="n"/>
      <c r="AV284" s="32" t="n"/>
      <c r="AW284" s="32" t="n"/>
    </row>
    <row r="285">
      <c r="C285" s="8" t="n"/>
      <c r="G285" s="31" t="n"/>
      <c r="H285" s="31" t="n"/>
      <c r="I285" s="31" t="n"/>
      <c r="J285" s="31" t="n"/>
      <c r="K285" s="31" t="n"/>
      <c r="L285" s="31" t="n"/>
      <c r="M285" s="31" t="n"/>
      <c r="N285" s="31" t="n"/>
      <c r="O285" s="31" t="n"/>
      <c r="P285" s="31" t="n"/>
      <c r="Q285" s="31" t="n"/>
      <c r="R285" s="31" t="n"/>
      <c r="S285" s="31" t="n"/>
      <c r="T285" s="31" t="n"/>
      <c r="U285" s="31" t="n"/>
      <c r="V285" s="31" t="n"/>
      <c r="W285" s="31" t="n"/>
      <c r="X285" s="31" t="n"/>
      <c r="Y285" s="31" t="n"/>
      <c r="Z285" s="31" t="n"/>
      <c r="AA285" s="31" t="n"/>
      <c r="AB285" s="31" t="n"/>
      <c r="AC285" s="32" t="n"/>
      <c r="AD285" s="32" t="n"/>
      <c r="AE285" s="32" t="n"/>
      <c r="AF285" s="32" t="n"/>
      <c r="AG285" s="32" t="n"/>
      <c r="AH285" s="32" t="n"/>
      <c r="AI285" s="32" t="n"/>
      <c r="AJ285" s="32" t="n"/>
      <c r="AK285" s="32" t="n"/>
      <c r="AL285" s="32" t="n"/>
      <c r="AN285" s="31" t="n"/>
      <c r="AO285" s="31" t="n"/>
      <c r="AP285" s="31" t="n"/>
      <c r="AQ285" s="31" t="n"/>
      <c r="AR285" s="31" t="n"/>
      <c r="AS285" s="31" t="n"/>
      <c r="AT285" s="31" t="n"/>
      <c r="AU285" s="31" t="n"/>
      <c r="AV285" s="32" t="n"/>
      <c r="AW285" s="32" t="n"/>
    </row>
    <row r="286">
      <c r="C286" s="8" t="n"/>
      <c r="G286" s="31" t="n"/>
      <c r="H286" s="31" t="n"/>
      <c r="I286" s="31" t="n"/>
      <c r="J286" s="31" t="n"/>
      <c r="K286" s="31" t="n"/>
      <c r="L286" s="31" t="n"/>
      <c r="M286" s="31" t="n"/>
      <c r="N286" s="31" t="n"/>
      <c r="O286" s="31" t="n"/>
      <c r="P286" s="31" t="n"/>
      <c r="Q286" s="31" t="n"/>
      <c r="R286" s="31" t="n"/>
      <c r="S286" s="31" t="n"/>
      <c r="T286" s="31" t="n"/>
      <c r="U286" s="31" t="n"/>
      <c r="V286" s="31" t="n"/>
      <c r="W286" s="31" t="n"/>
      <c r="X286" s="31" t="n"/>
      <c r="Y286" s="31" t="n"/>
      <c r="Z286" s="31" t="n"/>
      <c r="AA286" s="31" t="n"/>
      <c r="AB286" s="31" t="n"/>
      <c r="AC286" s="32" t="n"/>
      <c r="AD286" s="32" t="n"/>
      <c r="AE286" s="32" t="n"/>
      <c r="AF286" s="32" t="n"/>
      <c r="AG286" s="32" t="n"/>
      <c r="AH286" s="32" t="n"/>
      <c r="AI286" s="32" t="n"/>
      <c r="AJ286" s="32" t="n"/>
      <c r="AK286" s="32" t="n"/>
      <c r="AL286" s="32" t="n"/>
      <c r="AN286" s="31" t="n"/>
      <c r="AO286" s="31" t="n"/>
      <c r="AP286" s="31" t="n"/>
      <c r="AQ286" s="31" t="n"/>
      <c r="AR286" s="31" t="n"/>
      <c r="AS286" s="31" t="n"/>
      <c r="AT286" s="31" t="n"/>
      <c r="AU286" s="31" t="n"/>
      <c r="AV286" s="32" t="n"/>
      <c r="AW286" s="32" t="n"/>
    </row>
    <row r="287">
      <c r="C287" s="8" t="n"/>
      <c r="G287" s="31" t="n"/>
      <c r="H287" s="31" t="n"/>
      <c r="I287" s="31" t="n"/>
      <c r="J287" s="31" t="n"/>
      <c r="K287" s="31" t="n"/>
      <c r="L287" s="31" t="n"/>
      <c r="M287" s="31" t="n"/>
      <c r="N287" s="31" t="n"/>
      <c r="O287" s="31" t="n"/>
      <c r="P287" s="31" t="n"/>
      <c r="Q287" s="31" t="n"/>
      <c r="R287" s="31" t="n"/>
      <c r="S287" s="31" t="n"/>
      <c r="T287" s="31" t="n"/>
      <c r="U287" s="31" t="n"/>
      <c r="V287" s="31" t="n"/>
      <c r="W287" s="31" t="n"/>
      <c r="X287" s="31" t="n"/>
      <c r="Y287" s="31" t="n"/>
      <c r="Z287" s="31" t="n"/>
      <c r="AA287" s="31" t="n"/>
      <c r="AB287" s="31" t="n"/>
      <c r="AC287" s="32" t="n"/>
      <c r="AD287" s="32" t="n"/>
      <c r="AE287" s="32" t="n"/>
      <c r="AF287" s="32" t="n"/>
      <c r="AG287" s="32" t="n"/>
      <c r="AH287" s="32" t="n"/>
      <c r="AI287" s="32" t="n"/>
      <c r="AJ287" s="32" t="n"/>
      <c r="AK287" s="32" t="n"/>
      <c r="AL287" s="32" t="n"/>
      <c r="AN287" s="31" t="n"/>
      <c r="AO287" s="31" t="n"/>
      <c r="AP287" s="31" t="n"/>
      <c r="AQ287" s="31" t="n"/>
      <c r="AR287" s="31" t="n"/>
      <c r="AS287" s="31" t="n"/>
      <c r="AT287" s="31" t="n"/>
      <c r="AU287" s="31" t="n"/>
      <c r="AV287" s="32" t="n"/>
      <c r="AW287" s="32" t="n"/>
    </row>
    <row r="288">
      <c r="C288" s="8" t="n"/>
      <c r="G288" s="31" t="n"/>
      <c r="H288" s="31" t="n"/>
      <c r="I288" s="31" t="n"/>
      <c r="J288" s="31" t="n"/>
      <c r="K288" s="31" t="n"/>
      <c r="L288" s="31" t="n"/>
      <c r="M288" s="31" t="n"/>
      <c r="N288" s="31" t="n"/>
      <c r="O288" s="31" t="n"/>
      <c r="P288" s="31" t="n"/>
      <c r="Q288" s="31" t="n"/>
      <c r="R288" s="31" t="n"/>
      <c r="S288" s="31" t="n"/>
      <c r="T288" s="31" t="n"/>
      <c r="U288" s="31" t="n"/>
      <c r="V288" s="31" t="n"/>
      <c r="W288" s="31" t="n"/>
      <c r="X288" s="31" t="n"/>
      <c r="Y288" s="31" t="n"/>
      <c r="Z288" s="31" t="n"/>
      <c r="AA288" s="31" t="n"/>
      <c r="AB288" s="31" t="n"/>
      <c r="AC288" s="32" t="n"/>
      <c r="AD288" s="32" t="n"/>
      <c r="AE288" s="32" t="n"/>
      <c r="AF288" s="32" t="n"/>
      <c r="AG288" s="32" t="n"/>
      <c r="AH288" s="32" t="n"/>
      <c r="AI288" s="32" t="n"/>
      <c r="AJ288" s="32" t="n"/>
      <c r="AK288" s="32" t="n"/>
      <c r="AL288" s="32" t="n"/>
      <c r="AN288" s="31" t="n"/>
      <c r="AO288" s="31" t="n"/>
      <c r="AP288" s="31" t="n"/>
      <c r="AQ288" s="31" t="n"/>
      <c r="AR288" s="31" t="n"/>
      <c r="AS288" s="31" t="n"/>
      <c r="AT288" s="31" t="n"/>
      <c r="AU288" s="31" t="n"/>
      <c r="AV288" s="32" t="n"/>
      <c r="AW288" s="32" t="n"/>
    </row>
    <row r="289">
      <c r="C289" s="8" t="n"/>
      <c r="G289" s="31" t="n"/>
      <c r="H289" s="31" t="n"/>
      <c r="I289" s="31" t="n"/>
      <c r="J289" s="31" t="n"/>
      <c r="K289" s="31" t="n"/>
      <c r="L289" s="31" t="n"/>
      <c r="M289" s="31" t="n"/>
      <c r="N289" s="31" t="n"/>
      <c r="O289" s="31" t="n"/>
      <c r="P289" s="31" t="n"/>
      <c r="Q289" s="31" t="n"/>
      <c r="R289" s="31" t="n"/>
      <c r="S289" s="31" t="n"/>
      <c r="T289" s="31" t="n"/>
      <c r="U289" s="31" t="n"/>
      <c r="V289" s="31" t="n"/>
      <c r="W289" s="31" t="n"/>
      <c r="X289" s="31" t="n"/>
      <c r="Y289" s="31" t="n"/>
      <c r="Z289" s="31" t="n"/>
      <c r="AA289" s="31" t="n"/>
      <c r="AB289" s="31" t="n"/>
      <c r="AC289" s="32" t="n"/>
      <c r="AD289" s="32" t="n"/>
      <c r="AE289" s="32" t="n"/>
      <c r="AF289" s="32" t="n"/>
      <c r="AG289" s="32" t="n"/>
      <c r="AH289" s="32" t="n"/>
      <c r="AI289" s="32" t="n"/>
      <c r="AJ289" s="32" t="n"/>
      <c r="AK289" s="32" t="n"/>
      <c r="AL289" s="32" t="n"/>
      <c r="AN289" s="31" t="n"/>
      <c r="AO289" s="31" t="n"/>
      <c r="AP289" s="31" t="n"/>
      <c r="AQ289" s="31" t="n"/>
      <c r="AR289" s="31" t="n"/>
      <c r="AS289" s="31" t="n"/>
      <c r="AT289" s="31" t="n"/>
      <c r="AU289" s="31" t="n"/>
      <c r="AV289" s="32" t="n"/>
      <c r="AW289" s="32" t="n"/>
    </row>
    <row r="290"/>
    <row r="29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R26"/>
  <sheetViews>
    <sheetView showGridLines="0" workbookViewId="0">
      <selection activeCell="A1" sqref="A1"/>
    </sheetView>
  </sheetViews>
  <sheetFormatPr baseColWidth="8" defaultRowHeight="15"/>
  <sheetData>
    <row r="1"/>
    <row r="2">
      <c r="B2" s="1" t="inlineStr">
        <is>
          <t>Adobe Inc.</t>
        </is>
      </c>
    </row>
    <row r="3">
      <c r="B3" s="3" t="inlineStr">
        <is>
          <t>As-reported subtotals (for reconciliation only; signs match model rows)</t>
        </is>
      </c>
    </row>
    <row r="4"/>
    <row r="5">
      <c r="G5" s="5" t="inlineStr">
        <is>
          <t>Q1'21</t>
        </is>
      </c>
      <c r="H5" s="5" t="inlineStr">
        <is>
          <t>Q2'21</t>
        </is>
      </c>
      <c r="I5" s="5" t="inlineStr">
        <is>
          <t>Q3'21</t>
        </is>
      </c>
      <c r="J5" s="5" t="inlineStr">
        <is>
          <t>Q4'21</t>
        </is>
      </c>
      <c r="K5" s="5" t="inlineStr">
        <is>
          <t>Q1'22</t>
        </is>
      </c>
      <c r="L5" s="5" t="inlineStr">
        <is>
          <t>Q2'22</t>
        </is>
      </c>
      <c r="M5" s="5" t="inlineStr">
        <is>
          <t>Q3'22</t>
        </is>
      </c>
      <c r="N5" s="5" t="inlineStr">
        <is>
          <t>Q4'22</t>
        </is>
      </c>
      <c r="O5" s="5" t="inlineStr">
        <is>
          <t>Q1'23</t>
        </is>
      </c>
      <c r="P5" s="5" t="inlineStr">
        <is>
          <t>Q2'23</t>
        </is>
      </c>
      <c r="Q5" s="5" t="inlineStr">
        <is>
          <t>Q3'23</t>
        </is>
      </c>
      <c r="R5" s="5" t="inlineStr">
        <is>
          <t>Q4'23</t>
        </is>
      </c>
      <c r="S5" s="5" t="inlineStr">
        <is>
          <t>Q1'24</t>
        </is>
      </c>
      <c r="T5" s="5" t="inlineStr">
        <is>
          <t>Q2'24</t>
        </is>
      </c>
      <c r="U5" s="5" t="inlineStr">
        <is>
          <t>Q3'24</t>
        </is>
      </c>
      <c r="V5" s="5" t="inlineStr">
        <is>
          <t>Q4'24</t>
        </is>
      </c>
      <c r="W5" s="5" t="inlineStr">
        <is>
          <t>Q1'25</t>
        </is>
      </c>
      <c r="X5" s="5" t="inlineStr">
        <is>
          <t>Q2'25</t>
        </is>
      </c>
      <c r="Y5" s="5" t="inlineStr">
        <is>
          <t>Q3'25</t>
        </is>
      </c>
      <c r="Z5" s="5" t="inlineStr">
        <is>
          <t>Q4'25</t>
        </is>
      </c>
      <c r="AA5" s="5" t="inlineStr">
        <is>
          <t>Q1'26</t>
        </is>
      </c>
      <c r="AB5" s="5" t="inlineStr">
        <is>
          <t>Q2'26</t>
        </is>
      </c>
      <c r="AN5" s="5" t="inlineStr">
        <is>
          <t>FY2021</t>
        </is>
      </c>
      <c r="AO5" s="5" t="inlineStr">
        <is>
          <t>FY2022</t>
        </is>
      </c>
      <c r="AP5" s="5" t="inlineStr">
        <is>
          <t>FY2023</t>
        </is>
      </c>
      <c r="AQ5" s="5" t="inlineStr">
        <is>
          <t>FY2024</t>
        </is>
      </c>
      <c r="AR5" s="5" t="inlineStr">
        <is>
          <t>FY2025</t>
        </is>
      </c>
    </row>
    <row r="6"/>
    <row r="7"/>
    <row r="8"/>
    <row r="9">
      <c r="B9" t="inlineStr">
        <is>
          <t>Total Revenue</t>
        </is>
      </c>
      <c r="G9" s="18" t="n">
        <v>3905</v>
      </c>
      <c r="H9" s="18" t="n">
        <v>3835</v>
      </c>
      <c r="I9" s="18" t="n">
        <v>3935</v>
      </c>
      <c r="J9" s="18" t="n">
        <v>4110</v>
      </c>
      <c r="K9" s="18" t="n">
        <v>4262</v>
      </c>
      <c r="L9" s="18" t="n">
        <v>4386</v>
      </c>
      <c r="M9" s="18" t="n">
        <v>4433</v>
      </c>
      <c r="N9" s="18" t="n">
        <v>4525</v>
      </c>
      <c r="O9" s="18" t="n">
        <v>4655</v>
      </c>
      <c r="P9" s="18" t="n">
        <v>4816</v>
      </c>
      <c r="Q9" s="18" t="n">
        <v>4890</v>
      </c>
      <c r="R9" s="18" t="n">
        <v>5048</v>
      </c>
      <c r="S9" s="18" t="n">
        <v>5182</v>
      </c>
      <c r="T9" s="18" t="n">
        <v>5309</v>
      </c>
      <c r="U9" s="18" t="n">
        <v>5408</v>
      </c>
      <c r="V9" s="18" t="n">
        <v>5606</v>
      </c>
      <c r="W9" s="18" t="n">
        <v>5714</v>
      </c>
      <c r="X9" s="18" t="n">
        <v>5873</v>
      </c>
      <c r="Y9" s="18" t="n">
        <v>5988</v>
      </c>
      <c r="Z9" s="18" t="n">
        <v>6194</v>
      </c>
      <c r="AA9" s="18" t="n">
        <v>6398</v>
      </c>
      <c r="AB9" s="18" t="n">
        <v>6618</v>
      </c>
      <c r="AN9" s="18" t="n">
        <v>15785</v>
      </c>
      <c r="AO9" s="18" t="n">
        <v>17606</v>
      </c>
      <c r="AP9" s="18" t="n">
        <v>19409</v>
      </c>
      <c r="AQ9" s="18" t="n">
        <v>21505</v>
      </c>
      <c r="AR9" s="18" t="n">
        <v>23769</v>
      </c>
    </row>
    <row r="10">
      <c r="B10" t="inlineStr">
        <is>
          <t>Total Cost of Revenue (Less: form)</t>
        </is>
      </c>
      <c r="G10" s="18" t="n">
        <v>-447</v>
      </c>
      <c r="H10" s="18" t="n">
        <v>-444</v>
      </c>
      <c r="I10" s="18" t="n">
        <v>-467</v>
      </c>
      <c r="J10" s="18" t="n">
        <v>-507</v>
      </c>
      <c r="K10" s="18" t="n">
        <v>-512</v>
      </c>
      <c r="L10" s="18" t="n">
        <v>-539</v>
      </c>
      <c r="M10" s="18" t="n">
        <v>-546</v>
      </c>
      <c r="N10" s="18" t="n">
        <v>-568</v>
      </c>
      <c r="O10" s="18" t="n">
        <v>-568</v>
      </c>
      <c r="P10" s="18" t="n">
        <v>-572</v>
      </c>
      <c r="Q10" s="18" t="n">
        <v>-580</v>
      </c>
      <c r="R10" s="18" t="n">
        <v>-634</v>
      </c>
      <c r="S10" s="18" t="n">
        <v>-590</v>
      </c>
      <c r="T10" s="18" t="n">
        <v>-598</v>
      </c>
      <c r="U10" s="18" t="n">
        <v>-554</v>
      </c>
      <c r="V10" s="18" t="n">
        <v>-616</v>
      </c>
      <c r="W10" s="18" t="n">
        <v>-622</v>
      </c>
      <c r="X10" s="18" t="n">
        <v>-638</v>
      </c>
      <c r="Y10" s="18" t="n">
        <v>-642</v>
      </c>
      <c r="Z10" s="18" t="n">
        <v>-649</v>
      </c>
      <c r="AA10" s="18" t="n">
        <v>-664</v>
      </c>
      <c r="AB10" s="18" t="n">
        <v>-715</v>
      </c>
      <c r="AN10" s="18" t="n">
        <v>-1865</v>
      </c>
      <c r="AO10" s="18" t="n">
        <v>-2165</v>
      </c>
      <c r="AP10" s="18" t="n">
        <v>-2354</v>
      </c>
      <c r="AQ10" s="18" t="n">
        <v>-2358</v>
      </c>
      <c r="AR10" s="18" t="n">
        <v>-2551</v>
      </c>
    </row>
    <row r="11">
      <c r="B11" t="inlineStr">
        <is>
          <t>Gross Profit</t>
        </is>
      </c>
      <c r="G11" s="18" t="n">
        <v>3458</v>
      </c>
      <c r="H11" s="18" t="n">
        <v>3391</v>
      </c>
      <c r="I11" s="18" t="n">
        <v>3468</v>
      </c>
      <c r="J11" s="18" t="n">
        <v>3603</v>
      </c>
      <c r="K11" s="18" t="n">
        <v>3750</v>
      </c>
      <c r="L11" s="18" t="n">
        <v>3847</v>
      </c>
      <c r="M11" s="18" t="n">
        <v>3887</v>
      </c>
      <c r="N11" s="18" t="n">
        <v>3957</v>
      </c>
      <c r="O11" s="18" t="n">
        <v>4087</v>
      </c>
      <c r="P11" s="18" t="n">
        <v>4244</v>
      </c>
      <c r="Q11" s="18" t="n">
        <v>4310</v>
      </c>
      <c r="R11" s="18" t="n">
        <v>4414</v>
      </c>
      <c r="S11" s="18" t="n">
        <v>4592</v>
      </c>
      <c r="T11" s="18" t="n">
        <v>4711</v>
      </c>
      <c r="U11" s="18" t="n">
        <v>4854</v>
      </c>
      <c r="V11" s="18" t="n">
        <v>4990</v>
      </c>
      <c r="W11" s="18" t="n">
        <v>5092</v>
      </c>
      <c r="X11" s="18" t="n">
        <v>5235</v>
      </c>
      <c r="Y11" s="18" t="n">
        <v>5346</v>
      </c>
      <c r="Z11" s="18" t="n">
        <v>5545</v>
      </c>
      <c r="AA11" s="18" t="n">
        <v>5734</v>
      </c>
      <c r="AB11" s="18" t="n">
        <v>5903</v>
      </c>
      <c r="AN11" s="18" t="n">
        <v>13920</v>
      </c>
      <c r="AO11" s="18" t="n">
        <v>15441</v>
      </c>
      <c r="AP11" s="18" t="n">
        <v>17055</v>
      </c>
      <c r="AQ11" s="18" t="n">
        <v>19147</v>
      </c>
      <c r="AR11" s="18" t="n">
        <v>21218</v>
      </c>
    </row>
    <row r="12">
      <c r="B12" t="inlineStr">
        <is>
          <t>Total Operating Expenses (Less: form)</t>
        </is>
      </c>
      <c r="G12" s="18" t="n">
        <v>-2004</v>
      </c>
      <c r="H12" s="18" t="n">
        <v>-1985</v>
      </c>
      <c r="I12" s="18" t="n">
        <v>-2027</v>
      </c>
      <c r="J12" s="18" t="n">
        <v>-2102</v>
      </c>
      <c r="K12" s="18" t="n">
        <v>-2170</v>
      </c>
      <c r="L12" s="18" t="n">
        <v>-2318</v>
      </c>
      <c r="M12" s="18" t="n">
        <v>-2403</v>
      </c>
      <c r="N12" s="18" t="n">
        <v>-2452</v>
      </c>
      <c r="O12" s="18" t="n">
        <v>-2501</v>
      </c>
      <c r="P12" s="18" t="n">
        <v>-2620</v>
      </c>
      <c r="Q12" s="18" t="n">
        <v>-2613</v>
      </c>
      <c r="R12" s="18" t="n">
        <v>-2671</v>
      </c>
      <c r="S12" s="18" t="n">
        <v>-3685</v>
      </c>
      <c r="T12" s="18" t="n">
        <v>-2826</v>
      </c>
      <c r="U12" s="18" t="n">
        <v>-2862</v>
      </c>
      <c r="V12" s="18" t="n">
        <v>-3033</v>
      </c>
      <c r="W12" s="18" t="n">
        <v>-2929</v>
      </c>
      <c r="X12" s="18" t="n">
        <v>-3126</v>
      </c>
      <c r="Y12" s="18" t="n">
        <v>-3173</v>
      </c>
      <c r="Z12" s="18" t="n">
        <v>-3284</v>
      </c>
      <c r="AA12" s="18" t="n">
        <v>-3316</v>
      </c>
      <c r="AB12" s="18" t="n">
        <v>-3665</v>
      </c>
      <c r="AN12" s="18" t="n">
        <v>-8118</v>
      </c>
      <c r="AO12" s="18" t="n">
        <v>-9343</v>
      </c>
      <c r="AP12" s="18" t="n">
        <v>-10405</v>
      </c>
      <c r="AQ12" s="18" t="n">
        <v>-12406</v>
      </c>
      <c r="AR12" s="18" t="n">
        <v>-12512</v>
      </c>
    </row>
    <row r="13">
      <c r="B13" t="inlineStr">
        <is>
          <t>Operating Income</t>
        </is>
      </c>
      <c r="G13" s="18" t="n">
        <v>1454</v>
      </c>
      <c r="H13" s="18" t="n">
        <v>1406</v>
      </c>
      <c r="I13" s="18" t="n">
        <v>1441</v>
      </c>
      <c r="J13" s="18" t="n">
        <v>1501</v>
      </c>
      <c r="K13" s="18" t="n">
        <v>1580</v>
      </c>
      <c r="L13" s="18" t="n">
        <v>1529</v>
      </c>
      <c r="M13" s="18" t="n">
        <v>1484</v>
      </c>
      <c r="N13" s="18" t="n">
        <v>1505</v>
      </c>
      <c r="O13" s="18" t="n">
        <v>1586</v>
      </c>
      <c r="P13" s="18" t="n">
        <v>1624</v>
      </c>
      <c r="Q13" s="18" t="n">
        <v>1697</v>
      </c>
      <c r="R13" s="18" t="n">
        <v>1743</v>
      </c>
      <c r="S13" s="18" t="n">
        <v>907</v>
      </c>
      <c r="T13" s="18" t="n">
        <v>1885</v>
      </c>
      <c r="U13" s="18" t="n">
        <v>1992</v>
      </c>
      <c r="V13" s="18" t="n">
        <v>1957</v>
      </c>
      <c r="W13" s="18" t="n">
        <v>2163</v>
      </c>
      <c r="X13" s="18" t="n">
        <v>2109</v>
      </c>
      <c r="Y13" s="18" t="n">
        <v>2173</v>
      </c>
      <c r="Z13" s="18" t="n">
        <v>2261</v>
      </c>
      <c r="AA13" s="18" t="n">
        <v>2418</v>
      </c>
      <c r="AB13" s="18" t="n">
        <v>2238</v>
      </c>
      <c r="AN13" s="18" t="n">
        <v>5802</v>
      </c>
      <c r="AO13" s="18" t="n">
        <v>6098</v>
      </c>
      <c r="AP13" s="18" t="n">
        <v>6650</v>
      </c>
      <c r="AQ13" s="18" t="n">
        <v>6741</v>
      </c>
      <c r="AR13" s="18" t="n">
        <v>8706</v>
      </c>
    </row>
    <row r="14">
      <c r="B14" t="inlineStr">
        <is>
          <t>Total Non-Operating Income (Expense), Net</t>
        </is>
      </c>
      <c r="G14" s="18" t="n">
        <v>-21</v>
      </c>
      <c r="H14" s="18" t="n">
        <v>-20</v>
      </c>
      <c r="I14" s="18" t="n">
        <v>-23</v>
      </c>
      <c r="J14" s="18" t="n">
        <v>-33</v>
      </c>
      <c r="K14" s="18" t="n">
        <v>-37</v>
      </c>
      <c r="L14" s="18" t="n">
        <v>-37</v>
      </c>
      <c r="M14" s="18" t="n">
        <v>-28</v>
      </c>
      <c r="N14" s="18" t="n">
        <v>12</v>
      </c>
      <c r="O14" s="18" t="n">
        <v>12</v>
      </c>
      <c r="P14" s="18" t="n">
        <v>26</v>
      </c>
      <c r="Q14" s="18" t="n">
        <v>46</v>
      </c>
      <c r="R14" s="18" t="n">
        <v>65</v>
      </c>
      <c r="S14" s="18" t="n">
        <v>61</v>
      </c>
      <c r="T14" s="18" t="n">
        <v>45</v>
      </c>
      <c r="U14" s="18" t="n">
        <v>50</v>
      </c>
      <c r="V14" s="18" t="n">
        <v>34</v>
      </c>
      <c r="W14" s="18" t="n">
        <v>19</v>
      </c>
      <c r="X14" s="18" t="n">
        <v>-8</v>
      </c>
      <c r="Y14" s="18" t="n">
        <v>14</v>
      </c>
      <c r="Z14" s="18" t="n">
        <v>3</v>
      </c>
      <c r="AA14" s="18" t="n">
        <v>4</v>
      </c>
      <c r="AB14" s="18" t="n">
        <v>0</v>
      </c>
      <c r="AN14" s="18" t="n">
        <v>-97</v>
      </c>
      <c r="AO14" s="18" t="n">
        <v>-90</v>
      </c>
      <c r="AP14" s="18" t="n">
        <v>149</v>
      </c>
      <c r="AQ14" s="18" t="n">
        <v>190</v>
      </c>
      <c r="AR14" s="18" t="n">
        <v>28</v>
      </c>
    </row>
    <row r="15">
      <c r="B15" t="inlineStr">
        <is>
          <t>Income Before Income Taxes</t>
        </is>
      </c>
      <c r="G15" s="18" t="n">
        <v>1433</v>
      </c>
      <c r="H15" s="18" t="n">
        <v>1386</v>
      </c>
      <c r="I15" s="18" t="n">
        <v>1418</v>
      </c>
      <c r="J15" s="18" t="n">
        <v>1468</v>
      </c>
      <c r="K15" s="18" t="n">
        <v>1543</v>
      </c>
      <c r="L15" s="18" t="n">
        <v>1492</v>
      </c>
      <c r="M15" s="18" t="n">
        <v>1456</v>
      </c>
      <c r="N15" s="18" t="n">
        <v>1517</v>
      </c>
      <c r="O15" s="18" t="n">
        <v>1598</v>
      </c>
      <c r="P15" s="18" t="n">
        <v>1650</v>
      </c>
      <c r="Q15" s="18" t="n">
        <v>1743</v>
      </c>
      <c r="R15" s="18" t="n">
        <v>1808</v>
      </c>
      <c r="S15" s="18" t="n">
        <v>968</v>
      </c>
      <c r="T15" s="18" t="n">
        <v>1930</v>
      </c>
      <c r="U15" s="18" t="n">
        <v>2042</v>
      </c>
      <c r="V15" s="18" t="n">
        <v>1991</v>
      </c>
      <c r="W15" s="18" t="n">
        <v>2182</v>
      </c>
      <c r="X15" s="18" t="n">
        <v>2101</v>
      </c>
      <c r="Y15" s="18" t="n">
        <v>2187</v>
      </c>
      <c r="Z15" s="18" t="n">
        <v>2264</v>
      </c>
      <c r="AA15" s="18" t="n">
        <v>2422</v>
      </c>
      <c r="AB15" s="18" t="n">
        <v>2238</v>
      </c>
      <c r="AN15" s="18" t="n">
        <v>5705</v>
      </c>
      <c r="AO15" s="18" t="n">
        <v>6008</v>
      </c>
      <c r="AP15" s="18" t="n">
        <v>6799</v>
      </c>
      <c r="AQ15" s="18" t="n">
        <v>6931</v>
      </c>
      <c r="AR15" s="18" t="n">
        <v>8734</v>
      </c>
    </row>
    <row r="16">
      <c r="B16" t="inlineStr">
        <is>
          <t>Net Income</t>
        </is>
      </c>
      <c r="G16" s="18" t="n">
        <v>1261</v>
      </c>
      <c r="H16" s="18" t="n">
        <v>1116</v>
      </c>
      <c r="I16" s="18" t="n">
        <v>1212</v>
      </c>
      <c r="J16" s="18" t="n">
        <v>1233</v>
      </c>
      <c r="K16" s="18" t="n">
        <v>1266</v>
      </c>
      <c r="L16" s="18" t="n">
        <v>1178</v>
      </c>
      <c r="M16" s="18" t="n">
        <v>1136</v>
      </c>
      <c r="N16" s="18" t="n">
        <v>1176</v>
      </c>
      <c r="O16" s="18" t="n">
        <v>1247</v>
      </c>
      <c r="P16" s="18" t="n">
        <v>1295</v>
      </c>
      <c r="Q16" s="18" t="n">
        <v>1403</v>
      </c>
      <c r="R16" s="18" t="n">
        <v>1483</v>
      </c>
      <c r="S16" s="18" t="n">
        <v>620</v>
      </c>
      <c r="T16" s="18" t="n">
        <v>1573</v>
      </c>
      <c r="U16" s="18" t="n">
        <v>1684</v>
      </c>
      <c r="V16" s="18" t="n">
        <v>1683</v>
      </c>
      <c r="W16" s="18" t="n">
        <v>1811</v>
      </c>
      <c r="X16" s="18" t="n">
        <v>1691</v>
      </c>
      <c r="Y16" s="18" t="n">
        <v>1772</v>
      </c>
      <c r="Z16" s="18" t="n">
        <v>1856</v>
      </c>
      <c r="AA16" s="18" t="n">
        <v>1889</v>
      </c>
      <c r="AB16" s="18" t="n">
        <v>1712</v>
      </c>
      <c r="AN16" s="18" t="n">
        <v>4822</v>
      </c>
      <c r="AO16" s="18" t="n">
        <v>4756</v>
      </c>
      <c r="AP16" s="18" t="n">
        <v>5428</v>
      </c>
      <c r="AQ16" s="18" t="n">
        <v>5560</v>
      </c>
      <c r="AR16" s="18" t="n">
        <v>7130</v>
      </c>
    </row>
    <row r="17">
      <c r="B17" t="inlineStr">
        <is>
          <t>Total Current Assets</t>
        </is>
      </c>
      <c r="G17" s="18" t="n">
        <v>7384</v>
      </c>
      <c r="H17" s="18" t="n">
        <v>8078</v>
      </c>
      <c r="I17" s="18" t="n">
        <v>8619</v>
      </c>
      <c r="J17" s="18" t="n">
        <v>8669</v>
      </c>
      <c r="K17" s="18" t="n">
        <v>7476</v>
      </c>
      <c r="L17" s="18" t="n">
        <v>7908</v>
      </c>
      <c r="M17" s="18" t="n">
        <v>8489</v>
      </c>
      <c r="N17" s="18" t="n">
        <v>8996</v>
      </c>
      <c r="O17" s="18" t="n">
        <v>8342</v>
      </c>
      <c r="P17" s="18" t="n">
        <v>9274</v>
      </c>
      <c r="Q17" s="18" t="n">
        <v>10410</v>
      </c>
      <c r="R17" s="18" t="n">
        <v>11084</v>
      </c>
      <c r="S17" s="18" t="n">
        <v>10008</v>
      </c>
      <c r="T17" s="18" t="n">
        <v>11023</v>
      </c>
      <c r="U17" s="18" t="n">
        <v>10716</v>
      </c>
      <c r="V17" s="18" t="n">
        <v>11232</v>
      </c>
      <c r="W17" s="18" t="n">
        <v>10855</v>
      </c>
      <c r="X17" s="18" t="n">
        <v>8978</v>
      </c>
      <c r="Y17" s="18" t="n">
        <v>9412</v>
      </c>
      <c r="Z17" s="18" t="n">
        <v>10163</v>
      </c>
      <c r="AA17" s="18" t="n">
        <v>10386</v>
      </c>
      <c r="AB17" s="18" t="n">
        <v>9068</v>
      </c>
      <c r="AN17" s="18" t="n">
        <v>8669</v>
      </c>
      <c r="AO17" s="18" t="n">
        <v>8996</v>
      </c>
      <c r="AP17" s="18" t="n">
        <v>11084</v>
      </c>
      <c r="AQ17" s="18" t="n">
        <v>11232</v>
      </c>
      <c r="AR17" s="18" t="n">
        <v>10163</v>
      </c>
    </row>
    <row r="18">
      <c r="B18" t="inlineStr">
        <is>
          <t>Total Assets</t>
        </is>
      </c>
      <c r="G18" s="18" t="n">
        <v>24985</v>
      </c>
      <c r="H18" s="18" t="n">
        <v>25582</v>
      </c>
      <c r="I18" s="18" t="n">
        <v>26144</v>
      </c>
      <c r="J18" s="18" t="n">
        <v>27241</v>
      </c>
      <c r="K18" s="18" t="n">
        <v>25976</v>
      </c>
      <c r="L18" s="18" t="n">
        <v>26326</v>
      </c>
      <c r="M18" s="18" t="n">
        <v>26744</v>
      </c>
      <c r="N18" s="18" t="n">
        <v>27165</v>
      </c>
      <c r="O18" s="18" t="n">
        <v>26667</v>
      </c>
      <c r="P18" s="18" t="n">
        <v>27838</v>
      </c>
      <c r="Q18" s="18" t="n">
        <v>29090</v>
      </c>
      <c r="R18" s="18" t="n">
        <v>29779</v>
      </c>
      <c r="S18" s="18" t="n">
        <v>28751</v>
      </c>
      <c r="T18" s="18" t="n">
        <v>30007</v>
      </c>
      <c r="U18" s="18" t="n">
        <v>29830</v>
      </c>
      <c r="V18" s="18" t="n">
        <v>30230</v>
      </c>
      <c r="W18" s="18" t="n">
        <v>29955</v>
      </c>
      <c r="X18" s="18" t="n">
        <v>28107</v>
      </c>
      <c r="Y18" s="18" t="n">
        <v>28754</v>
      </c>
      <c r="Z18" s="18" t="n">
        <v>29496</v>
      </c>
      <c r="AA18" s="18" t="n">
        <v>29704</v>
      </c>
      <c r="AB18" s="18" t="n">
        <v>29933</v>
      </c>
      <c r="AN18" s="18" t="n">
        <v>27241</v>
      </c>
      <c r="AO18" s="18" t="n">
        <v>27165</v>
      </c>
      <c r="AP18" s="18" t="n">
        <v>29779</v>
      </c>
      <c r="AQ18" s="18" t="n">
        <v>30230</v>
      </c>
      <c r="AR18" s="18" t="n">
        <v>29496</v>
      </c>
    </row>
    <row r="19">
      <c r="B19" t="inlineStr">
        <is>
          <t>Total Current Liabilities</t>
        </is>
      </c>
      <c r="G19" s="18" t="n">
        <v>5806</v>
      </c>
      <c r="H19" s="18" t="n">
        <v>6145</v>
      </c>
      <c r="I19" s="18" t="n">
        <v>6191</v>
      </c>
      <c r="J19" s="18" t="n">
        <v>6932</v>
      </c>
      <c r="K19" s="18" t="n">
        <v>7197</v>
      </c>
      <c r="L19" s="18" t="n">
        <v>7385</v>
      </c>
      <c r="M19" s="18" t="n">
        <v>7438</v>
      </c>
      <c r="N19" s="18" t="n">
        <v>8128</v>
      </c>
      <c r="O19" s="18" t="n">
        <v>7437</v>
      </c>
      <c r="P19" s="18" t="n">
        <v>8019</v>
      </c>
      <c r="Q19" s="18" t="n">
        <v>8334</v>
      </c>
      <c r="R19" s="18" t="n">
        <v>8251</v>
      </c>
      <c r="S19" s="18" t="n">
        <v>9537</v>
      </c>
      <c r="T19" s="18" t="n">
        <v>9474</v>
      </c>
      <c r="U19" s="18" t="n">
        <v>9644</v>
      </c>
      <c r="V19" s="18" t="n">
        <v>10521</v>
      </c>
      <c r="W19" s="18" t="n">
        <v>9163</v>
      </c>
      <c r="X19" s="18" t="n">
        <v>9039</v>
      </c>
      <c r="Y19" s="18" t="n">
        <v>9239</v>
      </c>
      <c r="Z19" s="18" t="n">
        <v>10200</v>
      </c>
      <c r="AA19" s="18" t="n">
        <v>11390</v>
      </c>
      <c r="AB19" s="18" t="n">
        <v>12078</v>
      </c>
      <c r="AN19" s="18" t="n">
        <v>6932</v>
      </c>
      <c r="AO19" s="18" t="n">
        <v>8128</v>
      </c>
      <c r="AP19" s="18" t="n">
        <v>8251</v>
      </c>
      <c r="AQ19" s="18" t="n">
        <v>10521</v>
      </c>
      <c r="AR19" s="18" t="n">
        <v>10200</v>
      </c>
    </row>
    <row r="20">
      <c r="B20" t="inlineStr">
        <is>
          <t>Total Liabilities</t>
        </is>
      </c>
      <c r="G20" s="18" t="n">
        <v>11439</v>
      </c>
      <c r="H20" s="18" t="n">
        <v>11730</v>
      </c>
      <c r="I20" s="18" t="n">
        <v>11730</v>
      </c>
      <c r="J20" s="18" t="n">
        <v>12444</v>
      </c>
      <c r="K20" s="18" t="n">
        <v>12201</v>
      </c>
      <c r="L20" s="18" t="n">
        <v>12341</v>
      </c>
      <c r="M20" s="18" t="n">
        <v>12371</v>
      </c>
      <c r="N20" s="18" t="n">
        <v>13114</v>
      </c>
      <c r="O20" s="18" t="n">
        <v>12461</v>
      </c>
      <c r="P20" s="18" t="n">
        <v>13000</v>
      </c>
      <c r="Q20" s="18" t="n">
        <v>13314</v>
      </c>
      <c r="R20" s="18" t="n">
        <v>13261</v>
      </c>
      <c r="S20" s="18" t="n">
        <v>13291</v>
      </c>
      <c r="T20" s="18" t="n">
        <v>15164</v>
      </c>
      <c r="U20" s="18" t="n">
        <v>15285</v>
      </c>
      <c r="V20" s="18" t="n">
        <v>16125</v>
      </c>
      <c r="W20" s="18" t="n">
        <v>16860</v>
      </c>
      <c r="X20" s="18" t="n">
        <v>16659</v>
      </c>
      <c r="Y20" s="18" t="n">
        <v>16984</v>
      </c>
      <c r="Z20" s="18" t="n">
        <v>17873</v>
      </c>
      <c r="AA20" s="18" t="n">
        <v>18271</v>
      </c>
      <c r="AB20" s="18" t="n">
        <v>18415</v>
      </c>
      <c r="AN20" s="18" t="n">
        <v>12444</v>
      </c>
      <c r="AO20" s="18" t="n">
        <v>13114</v>
      </c>
      <c r="AP20" s="18" t="n">
        <v>13261</v>
      </c>
      <c r="AQ20" s="18" t="n">
        <v>16125</v>
      </c>
      <c r="AR20" s="18" t="n">
        <v>17873</v>
      </c>
    </row>
    <row r="21">
      <c r="B21" t="inlineStr">
        <is>
          <t>Total Stockholders' Equity</t>
        </is>
      </c>
      <c r="G21" s="18" t="n">
        <v>13546</v>
      </c>
      <c r="H21" s="18" t="n">
        <v>13852</v>
      </c>
      <c r="I21" s="18" t="n">
        <v>14414</v>
      </c>
      <c r="J21" s="18" t="n">
        <v>14797</v>
      </c>
      <c r="K21" s="18" t="n">
        <v>13775</v>
      </c>
      <c r="L21" s="18" t="n">
        <v>13985</v>
      </c>
      <c r="M21" s="18" t="n">
        <v>14373</v>
      </c>
      <c r="N21" s="18" t="n">
        <v>14051</v>
      </c>
      <c r="O21" s="18" t="n">
        <v>14206</v>
      </c>
      <c r="P21" s="18" t="n">
        <v>14838</v>
      </c>
      <c r="Q21" s="18" t="n">
        <v>15776</v>
      </c>
      <c r="R21" s="18" t="n">
        <v>16518</v>
      </c>
      <c r="S21" s="18" t="n">
        <v>15460</v>
      </c>
      <c r="T21" s="18" t="n">
        <v>14843</v>
      </c>
      <c r="U21" s="18" t="n">
        <v>14545</v>
      </c>
      <c r="V21" s="18" t="n">
        <v>14105</v>
      </c>
      <c r="W21" s="18" t="n">
        <v>13095</v>
      </c>
      <c r="X21" s="18" t="n">
        <v>11448</v>
      </c>
      <c r="Y21" s="18" t="n">
        <v>11770</v>
      </c>
      <c r="Z21" s="18" t="n">
        <v>11623</v>
      </c>
      <c r="AA21" s="18" t="n">
        <v>11433</v>
      </c>
      <c r="AB21" s="18" t="n">
        <v>11518</v>
      </c>
      <c r="AN21" s="18" t="n">
        <v>14797</v>
      </c>
      <c r="AO21" s="18" t="n">
        <v>14051</v>
      </c>
      <c r="AP21" s="18" t="n">
        <v>16518</v>
      </c>
      <c r="AQ21" s="18" t="n">
        <v>14105</v>
      </c>
      <c r="AR21" s="18" t="n">
        <v>11623</v>
      </c>
    </row>
    <row r="22">
      <c r="B22" t="inlineStr">
        <is>
          <t>Total Liabilities and Stockholders' Equity</t>
        </is>
      </c>
      <c r="G22" s="18" t="n">
        <v>24985</v>
      </c>
      <c r="H22" s="18" t="n">
        <v>25582</v>
      </c>
      <c r="I22" s="18" t="n">
        <v>26144</v>
      </c>
      <c r="J22" s="18" t="n">
        <v>27241</v>
      </c>
      <c r="K22" s="18" t="n">
        <v>25976</v>
      </c>
      <c r="L22" s="18" t="n">
        <v>26326</v>
      </c>
      <c r="M22" s="18" t="n">
        <v>26744</v>
      </c>
      <c r="N22" s="18" t="n">
        <v>27165</v>
      </c>
      <c r="O22" s="18" t="n">
        <v>26667</v>
      </c>
      <c r="P22" s="18" t="n">
        <v>27838</v>
      </c>
      <c r="Q22" s="18" t="n">
        <v>29090</v>
      </c>
      <c r="R22" s="18" t="n">
        <v>29779</v>
      </c>
      <c r="S22" s="18" t="n">
        <v>28751</v>
      </c>
      <c r="T22" s="18" t="n">
        <v>30007</v>
      </c>
      <c r="U22" s="18" t="n">
        <v>29830</v>
      </c>
      <c r="V22" s="18" t="n">
        <v>30230</v>
      </c>
      <c r="W22" s="18" t="n">
        <v>29955</v>
      </c>
      <c r="X22" s="18" t="n">
        <v>28107</v>
      </c>
      <c r="Y22" s="18" t="n">
        <v>28754</v>
      </c>
      <c r="Z22" s="18" t="n">
        <v>29496</v>
      </c>
      <c r="AA22" s="18" t="n">
        <v>29704</v>
      </c>
      <c r="AB22" s="18" t="n">
        <v>29933</v>
      </c>
      <c r="AN22" s="18" t="n">
        <v>27241</v>
      </c>
      <c r="AO22" s="18" t="n">
        <v>27165</v>
      </c>
      <c r="AP22" s="18" t="n">
        <v>29779</v>
      </c>
      <c r="AQ22" s="18" t="n">
        <v>30230</v>
      </c>
      <c r="AR22" s="18" t="n">
        <v>29496</v>
      </c>
    </row>
    <row r="23">
      <c r="B23" t="inlineStr">
        <is>
          <t>CFO</t>
        </is>
      </c>
      <c r="G23" s="18" t="n">
        <v>1772</v>
      </c>
      <c r="H23" s="18" t="n">
        <v>1988</v>
      </c>
      <c r="I23" s="18" t="n">
        <v>1404</v>
      </c>
      <c r="J23" s="18" t="n">
        <v>2066</v>
      </c>
      <c r="K23" s="18" t="n">
        <v>1769</v>
      </c>
      <c r="L23" s="18" t="n">
        <v>2040</v>
      </c>
      <c r="M23" s="18" t="n">
        <v>1704</v>
      </c>
      <c r="N23" s="18" t="n">
        <v>2325</v>
      </c>
      <c r="O23" s="18" t="n">
        <v>1693</v>
      </c>
      <c r="P23" s="18" t="n">
        <v>2139</v>
      </c>
      <c r="Q23" s="18" t="n">
        <v>1873</v>
      </c>
      <c r="R23" s="18" t="n">
        <v>1597</v>
      </c>
      <c r="S23" s="18" t="n">
        <v>1174</v>
      </c>
      <c r="T23" s="18" t="n">
        <v>1940</v>
      </c>
      <c r="U23" s="18" t="n">
        <v>2021</v>
      </c>
      <c r="V23" s="18" t="n">
        <v>2921</v>
      </c>
      <c r="W23" s="18" t="n">
        <v>2482</v>
      </c>
      <c r="X23" s="18" t="n">
        <v>2191</v>
      </c>
      <c r="Y23" s="18" t="n">
        <v>2198</v>
      </c>
      <c r="Z23" s="18" t="n">
        <v>3160</v>
      </c>
      <c r="AA23" s="18" t="n">
        <v>2958</v>
      </c>
      <c r="AB23" s="18" t="n">
        <v>2165</v>
      </c>
      <c r="AN23" s="18" t="n">
        <v>7230</v>
      </c>
      <c r="AO23" s="18" t="n">
        <v>7838</v>
      </c>
      <c r="AP23" s="18" t="n">
        <v>7302</v>
      </c>
      <c r="AQ23" s="18" t="n">
        <v>8056</v>
      </c>
      <c r="AR23" s="18" t="n">
        <v>10031</v>
      </c>
    </row>
    <row r="24">
      <c r="B24" t="inlineStr">
        <is>
          <t>CFI</t>
        </is>
      </c>
      <c r="G24" s="18" t="n">
        <v>-1558</v>
      </c>
      <c r="H24" s="18" t="n">
        <v>-107</v>
      </c>
      <c r="I24" s="18" t="n">
        <v>-133</v>
      </c>
      <c r="J24" s="18" t="n">
        <v>-1739</v>
      </c>
      <c r="K24" s="18" t="n">
        <v>-260</v>
      </c>
      <c r="L24" s="18" t="n">
        <v>-138</v>
      </c>
      <c r="M24" s="18" t="n">
        <v>-103</v>
      </c>
      <c r="N24" s="18" t="n">
        <v>-69</v>
      </c>
      <c r="O24" s="18" t="n">
        <v>156</v>
      </c>
      <c r="P24" s="18" t="n">
        <v>322</v>
      </c>
      <c r="Q24" s="18" t="n">
        <v>145</v>
      </c>
      <c r="R24" s="18" t="n">
        <v>153</v>
      </c>
      <c r="S24" s="18" t="n">
        <v>66</v>
      </c>
      <c r="T24" s="18" t="n">
        <v>111</v>
      </c>
      <c r="U24" s="18" t="n">
        <v>-47</v>
      </c>
      <c r="V24" s="18" t="n">
        <v>19</v>
      </c>
      <c r="W24" s="18" t="n">
        <v>-484</v>
      </c>
      <c r="X24" s="18" t="n">
        <v>-278</v>
      </c>
      <c r="Y24" s="18" t="n">
        <v>-279</v>
      </c>
      <c r="Z24" s="18" t="n">
        <v>-146</v>
      </c>
      <c r="AA24" s="18" t="n">
        <v>474</v>
      </c>
      <c r="AB24" s="18" t="n">
        <v>-1714</v>
      </c>
      <c r="AN24" s="18" t="n">
        <v>-3537</v>
      </c>
      <c r="AO24" s="18" t="n">
        <v>-570</v>
      </c>
      <c r="AP24" s="18" t="n">
        <v>776</v>
      </c>
      <c r="AQ24" s="18" t="n">
        <v>149</v>
      </c>
      <c r="AR24" s="18" t="n">
        <v>-1187</v>
      </c>
    </row>
    <row r="25">
      <c r="B25" t="inlineStr">
        <is>
          <t>CFF</t>
        </is>
      </c>
      <c r="G25" s="18" t="n">
        <v>-1244</v>
      </c>
      <c r="H25" s="18" t="n">
        <v>-1080</v>
      </c>
      <c r="I25" s="18" t="n">
        <v>-899</v>
      </c>
      <c r="J25" s="18" t="n">
        <v>-1078</v>
      </c>
      <c r="K25" s="18" t="n">
        <v>-2604</v>
      </c>
      <c r="L25" s="18" t="n">
        <v>-1250</v>
      </c>
      <c r="M25" s="18" t="n">
        <v>-1060</v>
      </c>
      <c r="N25" s="18" t="n">
        <v>-1911</v>
      </c>
      <c r="O25" s="18" t="n">
        <v>-2014</v>
      </c>
      <c r="P25" s="18" t="n">
        <v>-1080</v>
      </c>
      <c r="Q25" s="18" t="n">
        <v>-871</v>
      </c>
      <c r="R25" s="18" t="n">
        <v>-1217</v>
      </c>
      <c r="S25" s="18" t="n">
        <v>-2128</v>
      </c>
      <c r="T25" s="18" t="n">
        <v>-642</v>
      </c>
      <c r="U25" s="18" t="n">
        <v>-2453</v>
      </c>
      <c r="V25" s="18" t="n">
        <v>-2501</v>
      </c>
      <c r="W25" s="18" t="n">
        <v>-2841</v>
      </c>
      <c r="X25" s="18" t="n">
        <v>-3788</v>
      </c>
      <c r="Y25" s="18" t="n">
        <v>-1876</v>
      </c>
      <c r="Z25" s="18" t="n">
        <v>-2555</v>
      </c>
      <c r="AA25" s="18" t="n">
        <v>-2544</v>
      </c>
      <c r="AB25" s="18" t="n">
        <v>-1855</v>
      </c>
      <c r="AN25" s="18" t="n">
        <v>-4301</v>
      </c>
      <c r="AO25" s="18" t="n">
        <v>-6825</v>
      </c>
      <c r="AP25" s="18" t="n">
        <v>-5182</v>
      </c>
      <c r="AQ25" s="18" t="n">
        <v>-7724</v>
      </c>
      <c r="AR25" s="18" t="n">
        <v>-11060</v>
      </c>
    </row>
    <row r="26">
      <c r="B26" t="inlineStr">
        <is>
          <t>Net Change in Cash</t>
        </is>
      </c>
      <c r="G26" s="18" t="n">
        <v>-1026</v>
      </c>
      <c r="H26" s="18" t="n">
        <v>798</v>
      </c>
      <c r="I26" s="18" t="n">
        <v>373</v>
      </c>
      <c r="J26" s="18" t="n">
        <v>-779</v>
      </c>
      <c r="K26" s="18" t="n">
        <v>-1105</v>
      </c>
      <c r="L26" s="18" t="n">
        <v>626</v>
      </c>
      <c r="M26" s="18" t="n">
        <v>505</v>
      </c>
      <c r="N26" s="18" t="n">
        <v>366</v>
      </c>
      <c r="O26" s="18" t="n">
        <v>-164</v>
      </c>
      <c r="P26" s="18" t="n">
        <v>1384</v>
      </c>
      <c r="Q26" s="18" t="n">
        <v>1145</v>
      </c>
      <c r="R26" s="18" t="n">
        <v>540</v>
      </c>
      <c r="S26" s="18" t="n">
        <v>-887</v>
      </c>
      <c r="T26" s="18" t="n">
        <v>1406</v>
      </c>
      <c r="U26" s="18" t="n">
        <v>-467</v>
      </c>
      <c r="V26" s="18" t="n">
        <v>420</v>
      </c>
      <c r="W26" s="18" t="n">
        <v>-855</v>
      </c>
      <c r="X26" s="18" t="n">
        <v>-1827</v>
      </c>
      <c r="Y26" s="18" t="n">
        <v>51</v>
      </c>
      <c r="Z26" s="18" t="n">
        <v>449</v>
      </c>
      <c r="AA26" s="18" t="n">
        <v>901</v>
      </c>
      <c r="AB26" s="18" t="n">
        <v>-1413</v>
      </c>
      <c r="AN26" s="18" t="n">
        <v>-634</v>
      </c>
      <c r="AO26" s="18" t="n">
        <v>392</v>
      </c>
      <c r="AP26" s="18" t="n">
        <v>2905</v>
      </c>
      <c r="AQ26" s="18" t="n">
        <v>472</v>
      </c>
      <c r="AR26" s="18" t="n">
        <v>-2182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showGridLines="0" workbookViewId="0">
      <selection activeCell="A1" sqref="A1"/>
    </sheetView>
  </sheetViews>
  <sheetFormatPr baseColWidth="8" defaultRowHeight="15"/>
  <sheetData>
    <row r="1"/>
    <row r="2"/>
    <row r="3">
      <c r="A3" s="21" t="inlineStr">
        <is>
          <t>X</t>
        </is>
      </c>
      <c r="B3" s="6" t="inlineStr">
        <is>
          <t>Company Name</t>
        </is>
      </c>
      <c r="F3" t="inlineStr">
        <is>
          <t>Adobe Inc.</t>
        </is>
      </c>
    </row>
    <row r="4"/>
    <row r="5">
      <c r="B5" s="6" t="inlineStr">
        <is>
          <t>Sub-header</t>
        </is>
      </c>
      <c r="F5" t="inlineStr">
        <is>
          <t>Dollars in millions, except per share</t>
        </is>
      </c>
    </row>
    <row r="6"/>
    <row r="7">
      <c r="B7" s="6" t="inlineStr">
        <is>
          <t>Last Fiscal Year End</t>
        </is>
      </c>
      <c r="F7" s="22" t="n">
        <v>45989</v>
      </c>
    </row>
    <row r="8"/>
    <row r="9">
      <c r="B9" s="6" t="inlineStr">
        <is>
          <t>Today</t>
        </is>
      </c>
      <c r="F9" s="22" t="n">
        <v>46207</v>
      </c>
    </row>
    <row r="10">
      <c r="B10" s="6" t="inlineStr">
        <is>
          <t>Share Price</t>
        </is>
      </c>
      <c r="F10" s="12" t="n">
        <v>219.72</v>
      </c>
    </row>
    <row r="11"/>
    <row r="12">
      <c r="B12" s="6" t="inlineStr">
        <is>
          <t>Minimum Cash (% of revenue)</t>
        </is>
      </c>
      <c r="F12" s="23" t="n">
        <v>0.1</v>
      </c>
    </row>
    <row r="13"/>
    <row r="14">
      <c r="A14" s="21" t="inlineStr">
        <is>
          <t>X</t>
        </is>
      </c>
      <c r="B14" t="inlineStr">
        <is>
          <t>By A.N. Burrows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2026-07-05T03:36:18Z</dcterms:created>
  <dcterms:modified xmlns:dcterms="http://purl.org/dc/terms/" xmlns:xsi="http://www.w3.org/2001/XMLSchema-instance" xsi:type="dcterms:W3CDTF">2026-07-05T03:46:31Z</dcterms:modified>
</cp:coreProperties>
</file>